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PROJECT\ДЕРЖКІНО\OUPEN DATA\"/>
    </mc:Choice>
  </mc:AlternateContent>
  <xr:revisionPtr revIDLastSave="0" documentId="13_ncr:1_{6D8479C9-A849-4307-BB10-77DD3F4591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 НАБОРУ ДАНИХ" sheetId="14" r:id="rId1"/>
    <sheet name="2007-2011" sheetId="1" r:id="rId2"/>
    <sheet name="2012" sheetId="2" r:id="rId3"/>
    <sheet name="2013" sheetId="3" r:id="rId4"/>
    <sheet name="2014" sheetId="4" r:id="rId5"/>
    <sheet name="2015" sheetId="5" r:id="rId6"/>
    <sheet name="2016" sheetId="6" r:id="rId7"/>
    <sheet name="2017" sheetId="7" r:id="rId8"/>
    <sheet name="2018" sheetId="8" r:id="rId9"/>
    <sheet name="2019" sheetId="9" r:id="rId10"/>
    <sheet name="2020" sheetId="10" r:id="rId11"/>
    <sheet name="2021" sheetId="11" r:id="rId12"/>
    <sheet name="2022" sheetId="12" r:id="rId13"/>
    <sheet name="2023" sheetId="13" r:id="rId14"/>
  </sheets>
  <definedNames>
    <definedName name="wrn_111_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7" roundtripDataSignature="AMtx7mjFMJ6RDQfzuePjik+rnyWO76TvyQ=="/>
    </ext>
  </extLst>
</workbook>
</file>

<file path=xl/calcChain.xml><?xml version="1.0" encoding="utf-8"?>
<calcChain xmlns="http://schemas.openxmlformats.org/spreadsheetml/2006/main">
  <c r="G27" i="8" l="1"/>
  <c r="K23" i="12"/>
  <c r="K21" i="12"/>
  <c r="K20" i="12"/>
  <c r="K17" i="12"/>
  <c r="K15" i="12"/>
  <c r="K13" i="12"/>
  <c r="K12" i="12"/>
  <c r="K8" i="12"/>
  <c r="K7" i="12"/>
  <c r="K6" i="12"/>
  <c r="K5" i="12"/>
  <c r="K71" i="11"/>
  <c r="I66" i="11"/>
  <c r="J63" i="11"/>
  <c r="K55" i="11"/>
  <c r="K54" i="11"/>
  <c r="K53" i="11"/>
  <c r="K52" i="11"/>
  <c r="K51" i="11"/>
  <c r="K49" i="11"/>
  <c r="G50" i="9"/>
  <c r="G49" i="9"/>
  <c r="I48" i="9"/>
  <c r="I46" i="9"/>
  <c r="G51" i="8"/>
  <c r="G47" i="8"/>
  <c r="G16" i="8"/>
  <c r="G15" i="8"/>
  <c r="G14" i="8"/>
  <c r="G12" i="8"/>
  <c r="G11" i="8"/>
  <c r="G7" i="8"/>
  <c r="G5" i="8"/>
  <c r="G43" i="7"/>
  <c r="G39" i="7"/>
  <c r="G38" i="7"/>
  <c r="G37" i="7"/>
  <c r="G35" i="7"/>
  <c r="G32" i="7"/>
  <c r="G28" i="7"/>
  <c r="G25" i="7"/>
  <c r="G23" i="7"/>
  <c r="G22" i="7"/>
  <c r="G21" i="7"/>
  <c r="G20" i="7"/>
  <c r="I15" i="7"/>
  <c r="K14" i="7"/>
  <c r="I10" i="7"/>
  <c r="K8" i="7"/>
  <c r="I35" i="6"/>
  <c r="K28" i="6"/>
  <c r="I21" i="6"/>
  <c r="K14" i="5"/>
  <c r="I14" i="5" s="1"/>
  <c r="I13" i="5"/>
  <c r="K6" i="5"/>
  <c r="K5" i="5"/>
  <c r="J27" i="4"/>
  <c r="I40" i="3"/>
  <c r="I36" i="3"/>
</calcChain>
</file>

<file path=xl/sharedStrings.xml><?xml version="1.0" encoding="utf-8"?>
<sst xmlns="http://schemas.openxmlformats.org/spreadsheetml/2006/main" count="3683" uniqueCount="1678">
  <si>
    <t>№ зп</t>
  </si>
  <si>
    <t>Студія</t>
  </si>
  <si>
    <t>Назва фільму</t>
  </si>
  <si>
    <t>Автор сценарію</t>
  </si>
  <si>
    <t>Режисер</t>
  </si>
  <si>
    <t xml:space="preserve"> Дата здачі Фільму</t>
  </si>
  <si>
    <t>Тривалість Фільму (хвилин екранного часу)</t>
  </si>
  <si>
    <t>вид</t>
  </si>
  <si>
    <t>НКХФ</t>
  </si>
  <si>
    <t>Запорожець за Дунаєм</t>
  </si>
  <si>
    <t>В.Муратова, М.Засєєв - Руденко</t>
  </si>
  <si>
    <t>М.Засеєв-Руденко, О.Ковальова</t>
  </si>
  <si>
    <t>ігровий</t>
  </si>
  <si>
    <t>Біля річки (фільм -дебют)</t>
  </si>
  <si>
    <t>С. Четвертков</t>
  </si>
  <si>
    <t xml:space="preserve">Є. Нейман </t>
  </si>
  <si>
    <t>Здійснення бажань (2 ч., колір)</t>
  </si>
  <si>
    <t>Є.Коваленко</t>
  </si>
  <si>
    <t xml:space="preserve">Ще дві історії: Одна проста, інша складніша (Два в одному) </t>
  </si>
  <si>
    <t>Р.Літвінова, Є.Голубенко</t>
  </si>
  <si>
    <t>К.Муратова</t>
  </si>
  <si>
    <t>Приблуда фільм-дебют</t>
  </si>
  <si>
    <t>В.Ямбурський</t>
  </si>
  <si>
    <t>М.Іллєнко</t>
  </si>
  <si>
    <t>Р.Бровко</t>
  </si>
  <si>
    <t>Школа майбутнього</t>
  </si>
  <si>
    <t>С.Шаповалова</t>
  </si>
  <si>
    <t>неігровий</t>
  </si>
  <si>
    <t>Весняний наступ</t>
  </si>
  <si>
    <t>Згадує ветеран</t>
  </si>
  <si>
    <t>До 100 річчя С.П.Корольова</t>
  </si>
  <si>
    <t>Голод</t>
  </si>
  <si>
    <t>П. Фаренюк</t>
  </si>
  <si>
    <t>Чорний колір порятунку (3 ч.колір)</t>
  </si>
  <si>
    <t>Є.Шаботенко</t>
  </si>
  <si>
    <t>Подаруй мені собаку (Собаче життя)</t>
  </si>
  <si>
    <t>В. Хмельницький</t>
  </si>
  <si>
    <t>Колискова для флейти з барабаном</t>
  </si>
  <si>
    <t>В.Васянович</t>
  </si>
  <si>
    <t>Сільський роман (фільм-дебют)</t>
  </si>
  <si>
    <t>А.Бєлов</t>
  </si>
  <si>
    <t>О.Уманський</t>
  </si>
  <si>
    <t>Лялька</t>
  </si>
  <si>
    <t>С.Четвертков</t>
  </si>
  <si>
    <t>Іван Драч</t>
  </si>
  <si>
    <t>Л.Череватенко</t>
  </si>
  <si>
    <t>О.Волоткевич</t>
  </si>
  <si>
    <t>Якутовичі</t>
  </si>
  <si>
    <t>Ю.Лазаревська</t>
  </si>
  <si>
    <t>Непрощені. Павло Скоропадський</t>
  </si>
  <si>
    <t>О.Фролов</t>
  </si>
  <si>
    <t>О.Фролов, І.Шкурін</t>
  </si>
  <si>
    <t>Крила метелика</t>
  </si>
  <si>
    <t>О.Балагура</t>
  </si>
  <si>
    <t>Акцент Президента</t>
  </si>
  <si>
    <t>Шаповалова С.</t>
  </si>
  <si>
    <t>Михайло Булгаков-повернення</t>
  </si>
  <si>
    <t>Дві долі</t>
  </si>
  <si>
    <t>С.Степаненко</t>
  </si>
  <si>
    <t>Б.Квашньов</t>
  </si>
  <si>
    <t>Десята муза в Україні</t>
  </si>
  <si>
    <t>С.Тримбач</t>
  </si>
  <si>
    <t>Н.Кошман</t>
  </si>
  <si>
    <t>Марія і Марфа</t>
  </si>
  <si>
    <t>Н.Патракова</t>
  </si>
  <si>
    <t>Мольфар</t>
  </si>
  <si>
    <t>О.Моргунець</t>
  </si>
  <si>
    <t>Петро Могила</t>
  </si>
  <si>
    <t>О.Брюховецька</t>
  </si>
  <si>
    <t>О.Столяров</t>
  </si>
  <si>
    <t>Кримінальна справа Юхима Михайліва</t>
  </si>
  <si>
    <t>М.Слабошпицький</t>
  </si>
  <si>
    <t>Владика Андрєй</t>
  </si>
  <si>
    <t>М.Шаєвич, О.Янчук</t>
  </si>
  <si>
    <t>О.Янчук</t>
  </si>
  <si>
    <t>Закон (фільм-дебют)</t>
  </si>
  <si>
    <t>В.Потрух</t>
  </si>
  <si>
    <t>Побрехенька (фільм-дебют)</t>
  </si>
  <si>
    <t>А.Руденко</t>
  </si>
  <si>
    <t>Ріка (фільм-дебют)</t>
  </si>
  <si>
    <t>Т.Карпінська</t>
  </si>
  <si>
    <t>Сашко-реформатор</t>
  </si>
  <si>
    <t>В.Домбровський</t>
  </si>
  <si>
    <t>Сапери</t>
  </si>
  <si>
    <t>С.Сергієв</t>
  </si>
  <si>
    <t>В.Кустод, Б.Щербаков</t>
  </si>
  <si>
    <t>Р.Ібрагимбеков,Р.Балаян</t>
  </si>
  <si>
    <t>Р.Балаян</t>
  </si>
  <si>
    <t>Прикольна казка (Як Милана долю шукала)</t>
  </si>
  <si>
    <t>В.Гатті</t>
  </si>
  <si>
    <t>Р.Ширман</t>
  </si>
  <si>
    <t>Сповідь (Богородиця під вікном)</t>
  </si>
  <si>
    <t>В.Ілляшенко</t>
  </si>
  <si>
    <t>Врятуй і збережи</t>
  </si>
  <si>
    <t>Є.Сивокінь</t>
  </si>
  <si>
    <t>анімаційний</t>
  </si>
  <si>
    <t>Маленький-великий пес (Маленький-великий фінік)</t>
  </si>
  <si>
    <t>С.Рузінська</t>
  </si>
  <si>
    <t>Л.Московчук (Ткачикова)</t>
  </si>
  <si>
    <t>Театральний роман</t>
  </si>
  <si>
    <t>С.Куценко</t>
  </si>
  <si>
    <t>О.Карпус</t>
  </si>
  <si>
    <t>Чарівний горох</t>
  </si>
  <si>
    <t>Я.Руденко-Шведова</t>
  </si>
  <si>
    <t>Червона жабка</t>
  </si>
  <si>
    <t>М.С.Дяченко</t>
  </si>
  <si>
    <t>М.Медвєдь</t>
  </si>
  <si>
    <t>Хочу бути твердим</t>
  </si>
  <si>
    <t>С.Куценко, С.Коваль</t>
  </si>
  <si>
    <t>С.Коваль</t>
  </si>
  <si>
    <t>Щаслива Настуня</t>
  </si>
  <si>
    <t>М.Ткачук</t>
  </si>
  <si>
    <t>Олег Пінчук.Скульптор(Метаморфози Пінчука)</t>
  </si>
  <si>
    <t>Н.Бондаренко</t>
  </si>
  <si>
    <t>СвятаМарії Капніст</t>
  </si>
  <si>
    <t>В.Васеленко</t>
  </si>
  <si>
    <t>Сибірська кобза (Фієста)</t>
  </si>
  <si>
    <t>Г.Яровенко</t>
  </si>
  <si>
    <t>Камбоджиєць з Березані</t>
  </si>
  <si>
    <t>В.Колодяжний</t>
  </si>
  <si>
    <t>О.Давиденко</t>
  </si>
  <si>
    <t>Жінки Мирослава</t>
  </si>
  <si>
    <t>З.Фурмонова</t>
  </si>
  <si>
    <t>Д.Сирих</t>
  </si>
  <si>
    <t>Євген Деслав</t>
  </si>
  <si>
    <t xml:space="preserve">Наша мова </t>
  </si>
  <si>
    <t>І.Купрій</t>
  </si>
  <si>
    <t>Не один дома (Чудеса бувають)</t>
  </si>
  <si>
    <t>О.Фетісова</t>
  </si>
  <si>
    <t>ТОВ „ВІАТЕЛ”</t>
  </si>
  <si>
    <t>Михайловський Золотоверхий монастир</t>
  </si>
  <si>
    <t>Г.Криворчук</t>
  </si>
  <si>
    <t>В.Вітер</t>
  </si>
  <si>
    <t>Хлібна гільйотина (Німий передзвін)</t>
  </si>
  <si>
    <t>Є.Шафранський, І.Кобрин</t>
  </si>
  <si>
    <t>І.Кобрин</t>
  </si>
  <si>
    <t>Свіча Джеймса Мейса</t>
  </si>
  <si>
    <t>І.Каблак</t>
  </si>
  <si>
    <t>М.Сущева</t>
  </si>
  <si>
    <t>Дострокові вибори 2007</t>
  </si>
  <si>
    <t>Василь Цвіркунов</t>
  </si>
  <si>
    <t xml:space="preserve">Запали свічу </t>
  </si>
  <si>
    <t>Голодомор 1933. Свідчить Є.М.Дубінина</t>
  </si>
  <si>
    <t>В.Васильєв</t>
  </si>
  <si>
    <t>Голодомор 1933. Свідчить М.М.Виноградова</t>
  </si>
  <si>
    <t>Голодомор 1933. Свідчить О.О.Сизоненко</t>
  </si>
  <si>
    <t>О.Мохнатко</t>
  </si>
  <si>
    <t>Голодомор 1933. Свідчить В.Г.Кулініч</t>
  </si>
  <si>
    <t>Голодомор 1933. Свідчить Плавчак</t>
  </si>
  <si>
    <t>П.Фаренюк</t>
  </si>
  <si>
    <t>Голодомор 1933. Свідчить Захарченко</t>
  </si>
  <si>
    <t>Відкриття меморіалу памяті жертв голодомору 1933 р.</t>
  </si>
  <si>
    <t>Голодомор 1933. Свідчить Гречко</t>
  </si>
  <si>
    <t>А.Калугін</t>
  </si>
  <si>
    <t>Голодомор 1933. Свідчить Носач</t>
  </si>
  <si>
    <t>Голодомор 1933. Свідчить Тесля</t>
  </si>
  <si>
    <t>Голодомор 1933. Свідчить Набок</t>
  </si>
  <si>
    <t>Голодомор 1933. Свідчить Ступалова-Козирь</t>
  </si>
  <si>
    <t>Голодомор 1933. Свідчить Волинець</t>
  </si>
  <si>
    <t>Голодомор 1933. Свідчить Попель</t>
  </si>
  <si>
    <t>М.Галунга</t>
  </si>
  <si>
    <t>Голодомор 1933. Свідчить Кулаковська</t>
  </si>
  <si>
    <t>Голодомор 1933. Свідчить Матвієнко</t>
  </si>
  <si>
    <t>Голодомор 1933. Свідчить Бєгун</t>
  </si>
  <si>
    <t>Голодомор 1933. Свідчить Москалевська</t>
  </si>
  <si>
    <t>Голодомор 1933. Свідчить Кухарчук</t>
  </si>
  <si>
    <t>Голодомор 1933. Свідчить Манджеран</t>
  </si>
  <si>
    <t>Голодомор 1933. Свідчить Ющенко</t>
  </si>
  <si>
    <t>Хто вони - діти „індиго"</t>
  </si>
  <si>
    <t>В.Хмельницький</t>
  </si>
  <si>
    <t>Четверта хвиля (Vox populi)</t>
  </si>
  <si>
    <t>І.Жук, В.Марченко</t>
  </si>
  <si>
    <t>В.Мельникова</t>
  </si>
  <si>
    <t>Де ти, Україно? (Українці, де ми?)</t>
  </si>
  <si>
    <t>К.Крайній</t>
  </si>
  <si>
    <t>Костянтин Степанков (4 фільма)</t>
  </si>
  <si>
    <t>В.Олендер</t>
  </si>
  <si>
    <t>Розірвана душа (Загублений рай)</t>
  </si>
  <si>
    <t>Р.Плахов-Модестов</t>
  </si>
  <si>
    <t>Віртуози Ніжина</t>
  </si>
  <si>
    <t>Л.Мацко</t>
  </si>
  <si>
    <t>Кairos: важко бути Богомолець</t>
  </si>
  <si>
    <t>І.Павлічук</t>
  </si>
  <si>
    <t>Країна людей (Політвязні)</t>
  </si>
  <si>
    <t>П.Кришталович</t>
  </si>
  <si>
    <t>Реальний майстер клас</t>
  </si>
  <si>
    <t>О.Чепелик</t>
  </si>
  <si>
    <t>Земляни (Хор)</t>
  </si>
  <si>
    <t>О.Самолевська</t>
  </si>
  <si>
    <t>Діалоги. В.Сильвестров (Втілення музикою)</t>
  </si>
  <si>
    <t>Доріан Супін</t>
  </si>
  <si>
    <t>Дотик до таємниці. Фільм 2. (Таємниці Києво-печерської лаври. Фільм 5. Бог )</t>
  </si>
  <si>
    <t>М.Ільїнський</t>
  </si>
  <si>
    <t>Пейзаж після мору (Мор)</t>
  </si>
  <si>
    <t>Ю.Терещенко, О. і Т.Унгурян</t>
  </si>
  <si>
    <t>Ю.Терещенко</t>
  </si>
  <si>
    <t>Хай Бог розсудить їх (фільм-дебют)</t>
  </si>
  <si>
    <t>Є.Хворостянко</t>
  </si>
  <si>
    <t>День переможних( Криза )</t>
  </si>
  <si>
    <t>В.Яворівський</t>
  </si>
  <si>
    <t>Одного разу я прокинусь… (повнометражний дебют)</t>
  </si>
  <si>
    <t>М.Кондратьєва</t>
  </si>
  <si>
    <t>Мелодія для шарманки</t>
  </si>
  <si>
    <t>В.Зуєв</t>
  </si>
  <si>
    <t>Зоряна варта</t>
  </si>
  <si>
    <t>В.Свіщев</t>
  </si>
  <si>
    <t>Меніни</t>
  </si>
  <si>
    <t>І.Подольчак</t>
  </si>
  <si>
    <t>Долі (5 фільмів)Марія Микитівна Виноградова</t>
  </si>
  <si>
    <t>О. Москаленко</t>
  </si>
  <si>
    <t>Долі. Петро Максимович Кухарчук</t>
  </si>
  <si>
    <t>Долі. Марія Василівна Балас</t>
  </si>
  <si>
    <t>Долі. Євдокія Михайлівна Дубініна</t>
  </si>
  <si>
    <t>О. Завгородняя</t>
  </si>
  <si>
    <t>Долі. Валентина Гаврилівна Кулинич</t>
  </si>
  <si>
    <t>Знімалося кіно</t>
  </si>
  <si>
    <t>В.Василенко, П.Олар</t>
  </si>
  <si>
    <t>П.Олар</t>
  </si>
  <si>
    <t>Святослав Гординський. Повернення</t>
  </si>
  <si>
    <t>Оh, Paris!</t>
  </si>
  <si>
    <t>О.Лєбець</t>
  </si>
  <si>
    <t>О.Шмигун</t>
  </si>
  <si>
    <t xml:space="preserve">анімаційний </t>
  </si>
  <si>
    <t>Моя країна - Україна!</t>
  </si>
  <si>
    <t>О.Васнюк</t>
  </si>
  <si>
    <t>Хто помре сьогодні</t>
  </si>
  <si>
    <t>В.Гресь</t>
  </si>
  <si>
    <t>У суботу</t>
  </si>
  <si>
    <t>О.Міндадзе</t>
  </si>
  <si>
    <t>Польові випробування української вдачі</t>
  </si>
  <si>
    <t>О.Азарова</t>
  </si>
  <si>
    <t>В.Атременко</t>
  </si>
  <si>
    <t>Той, що пройшов крізь вогонь</t>
  </si>
  <si>
    <t>М.Іллєнко, К.Коновалов, Д.Замрій</t>
  </si>
  <si>
    <t>Хронікер на хвилях хроніки та "Укркінохроніки"</t>
  </si>
  <si>
    <t>З.Фурманова</t>
  </si>
  <si>
    <t>Н.Патрокова</t>
  </si>
  <si>
    <t>Таємна свобода</t>
  </si>
  <si>
    <t>Л.Лємєшева</t>
  </si>
  <si>
    <t>С.Лисенко</t>
  </si>
  <si>
    <t>Моя країна-Україна</t>
  </si>
  <si>
    <t xml:space="preserve">Звичайна справа (А Ви граєте в шахи?) </t>
  </si>
  <si>
    <t>В.Васянович, Мачей Собещанський</t>
  </si>
  <si>
    <t>Гайдамака (ф-д)</t>
  </si>
  <si>
    <t>В.Іваницький</t>
  </si>
  <si>
    <t>Назва Фільму</t>
  </si>
  <si>
    <t>Рік завершення</t>
  </si>
  <si>
    <t>Доля фінансової участі</t>
  </si>
  <si>
    <t>Фактична вар-ть</t>
  </si>
  <si>
    <t>Держкіно</t>
  </si>
  <si>
    <t>Продюсер</t>
  </si>
  <si>
    <t>грн.</t>
  </si>
  <si>
    <t>"Звичайна справа" ("А Ви граєте в шахи")</t>
  </si>
  <si>
    <t>М.Собещанська М.Собещанський В.Васянович І. Мислицька</t>
  </si>
  <si>
    <t>"Кохати чи вбити" (".Ua")</t>
  </si>
  <si>
    <t>Д. Головков   А. Максименко Д. Замрій</t>
  </si>
  <si>
    <t>В. Новак</t>
  </si>
  <si>
    <t>"Моя країна - Україна"     (17-20 серії)</t>
  </si>
  <si>
    <t>С. Могильний 
С. Коваль 
С. Лірник 
О. Карпус</t>
  </si>
  <si>
    <t>С. Могильний, С. Коваль, 
О. Карпус, 
Н. Скрябіна</t>
  </si>
  <si>
    <t>"Моя країна - Україна"     (21-24 серії)</t>
  </si>
  <si>
    <t>С. Могильний С. Конощук      О. Карпус</t>
  </si>
  <si>
    <t>С. Могильний, С. Коваль, О. Несиненко, О.Карпус</t>
  </si>
  <si>
    <t>"Фата Моргана"</t>
  </si>
  <si>
    <t>О. Бортняк</t>
  </si>
  <si>
    <t>"Мала сцена Франківців"</t>
  </si>
  <si>
    <t>Д. Шевчук</t>
  </si>
  <si>
    <t>"Космічному агенству України 20 років"</t>
  </si>
  <si>
    <t>А.Квітень</t>
  </si>
  <si>
    <t>"Сергій Чепік"</t>
  </si>
  <si>
    <t>Л. Мацко</t>
  </si>
  <si>
    <t>"Борис Олійник. Вимір життя"</t>
  </si>
  <si>
    <t>О. Гришко</t>
  </si>
  <si>
    <t>"Відкриття храму кінохроніки"</t>
  </si>
  <si>
    <t>О. Завгородня</t>
  </si>
  <si>
    <t>"Метелик"</t>
  </si>
  <si>
    <t>М. Буйницький</t>
  </si>
  <si>
    <t>Істальгія ("Той же шлях")</t>
  </si>
  <si>
    <t>Д. Онищенко</t>
  </si>
  <si>
    <t>"Арка спасіння"</t>
  </si>
  <si>
    <t>А. Гришко</t>
  </si>
  <si>
    <t>"Планка майстерності"</t>
  </si>
  <si>
    <t>Д.Шевчук</t>
  </si>
  <si>
    <t>"Ескімоска"</t>
  </si>
  <si>
    <t>О. Шапарєв</t>
  </si>
  <si>
    <t>"Пам'ятник матері-вдові"</t>
  </si>
  <si>
    <t>"Третій Одеський МКФ"</t>
  </si>
  <si>
    <t>"Мамо, я льотчика люблю"</t>
  </si>
  <si>
    <t>В.Мельник</t>
  </si>
  <si>
    <t>О.Ігнатуша</t>
  </si>
  <si>
    <t>"Євро-2012. Імідж України"</t>
  </si>
  <si>
    <t>"Час життя об'єкта в кадрі"</t>
  </si>
  <si>
    <t>О.Балагура,С. Зінов'єва</t>
  </si>
  <si>
    <t>"Укрїна Good bye!"</t>
  </si>
  <si>
    <t>кіноальманах</t>
  </si>
  <si>
    <t>16 новел</t>
  </si>
  <si>
    <t>"Красна Маланка"</t>
  </si>
  <si>
    <t>Д. Сухолиткий-Собчук</t>
  </si>
  <si>
    <t>"Золото Лондона"</t>
  </si>
  <si>
    <t>"Незабутній Богдан Ступка"</t>
  </si>
  <si>
    <t>"Музей історії Києва"</t>
  </si>
  <si>
    <t>"Ваня"</t>
  </si>
  <si>
    <t>О.Артеменко, І. Тимченко</t>
  </si>
  <si>
    <t>О.Артеменко</t>
  </si>
  <si>
    <t>"Свята пам'ять єднає"</t>
  </si>
  <si>
    <t>В.Телипенко</t>
  </si>
  <si>
    <t>"Я-Коховчанин. О. Довженко"</t>
  </si>
  <si>
    <t>"Присмерки"("Корова" "Трактор")</t>
  </si>
  <si>
    <t>В.М. Васянович</t>
  </si>
  <si>
    <t>"Чигирин - 500"</t>
  </si>
  <si>
    <t>"Лірик і Патріот"</t>
  </si>
  <si>
    <t>"Нормандія у живописі"</t>
  </si>
  <si>
    <t>"Мистецкий Арсенал"</t>
  </si>
  <si>
    <t>"Дивосвіт майстра Пінзеля"</t>
  </si>
  <si>
    <t>"Поза Євро"</t>
  </si>
  <si>
    <t>"Реформи у кіногалузі України"</t>
  </si>
  <si>
    <t>"Університет третього покоління"</t>
  </si>
  <si>
    <t>Як у село приїхало кіно (Та, що мріяла літати)</t>
  </si>
  <si>
    <t>К.М. Крайній</t>
  </si>
  <si>
    <t>"Один" (Грант Президента)</t>
  </si>
  <si>
    <t>А.Головіна</t>
  </si>
  <si>
    <t>"Іоан Пінзель. Перший у Луврі"</t>
  </si>
  <si>
    <t>"Стартує парламент -2012"</t>
  </si>
  <si>
    <t>"Помин"</t>
  </si>
  <si>
    <t>І. Цілик</t>
  </si>
  <si>
    <t>"Перший крок у хмарах"</t>
  </si>
  <si>
    <t>А.Горлова</t>
  </si>
  <si>
    <t>"Дорога"</t>
  </si>
  <si>
    <t>М.Ксєнда, І.Тімшин</t>
  </si>
  <si>
    <t>М.Ксєнда</t>
  </si>
  <si>
    <t>"Перекатиполе"</t>
  </si>
  <si>
    <t>І-В.Сергієнко</t>
  </si>
  <si>
    <t>"Уроки Української"</t>
  </si>
  <si>
    <t>О.Войтенко, Р.Батицький</t>
  </si>
  <si>
    <t xml:space="preserve"> Р.Батицький</t>
  </si>
  <si>
    <t>"Ательє"</t>
  </si>
  <si>
    <t>"Людина є таємниця"</t>
  </si>
  <si>
    <t>М.Мамедов</t>
  </si>
  <si>
    <t>"+18" (Грант Президента)</t>
  </si>
  <si>
    <t>Ю. Гоголь</t>
  </si>
  <si>
    <t>тис. грн.</t>
  </si>
  <si>
    <t>Алкоголічка</t>
  </si>
  <si>
    <t>М.Ю. Нікітюк</t>
  </si>
  <si>
    <t xml:space="preserve">Ю.Гонтарук </t>
  </si>
  <si>
    <t>Не менше 50 кг</t>
  </si>
  <si>
    <t>Артеменко М.</t>
  </si>
  <si>
    <t>12, 08</t>
  </si>
  <si>
    <t xml:space="preserve"> Я - мобер</t>
  </si>
  <si>
    <t>Д.Томашпольський</t>
  </si>
  <si>
    <t xml:space="preserve"> О.Дем'яненко</t>
  </si>
  <si>
    <t>Село, в якому народжуються казки</t>
  </si>
  <si>
    <t>В.Образ</t>
  </si>
  <si>
    <t>Олексій Курилко: земля обертається зі скрипом</t>
  </si>
  <si>
    <t>Ходжашвілі Ольга</t>
  </si>
  <si>
    <t>Сирих Данило</t>
  </si>
  <si>
    <t>"Моя країна - Україна" (25-26 серії)</t>
  </si>
  <si>
    <t>"Маскарад (Жага)"</t>
  </si>
  <si>
    <t>Лолі калі шуба (Табір)</t>
  </si>
  <si>
    <t>Гамер</t>
  </si>
  <si>
    <t>О. Сенцов</t>
  </si>
  <si>
    <t>Загублене місто</t>
  </si>
  <si>
    <t>Гресь М.</t>
  </si>
  <si>
    <t>Потрух В.</t>
  </si>
  <si>
    <t>Такі красиві люди</t>
  </si>
  <si>
    <t>Мойсеєв Д.</t>
  </si>
  <si>
    <t>Жуйка</t>
  </si>
  <si>
    <t>Макарчук О.</t>
  </si>
  <si>
    <t>Люби мене</t>
  </si>
  <si>
    <t>Марина Горбач, Мехмет Багадир Ер</t>
  </si>
  <si>
    <t>Крапка в кінці роману</t>
  </si>
  <si>
    <t>А.Курков</t>
  </si>
  <si>
    <t>Макарченко А.</t>
  </si>
  <si>
    <t>№201 (Корова)</t>
  </si>
  <si>
    <t>О.Педан</t>
  </si>
  <si>
    <t>Лежень</t>
  </si>
  <si>
    <t>Л.Москавчук (Ткачикова)</t>
  </si>
  <si>
    <t>Літа мої</t>
  </si>
  <si>
    <t>Гончаров В., Кирич Є.І.</t>
  </si>
  <si>
    <t xml:space="preserve">Солов'ї - солов'ї </t>
  </si>
  <si>
    <t>О. Рожен, П. Рожен</t>
  </si>
  <si>
    <t>А.Рожен</t>
  </si>
  <si>
    <t>Дідочок задумав женитися</t>
  </si>
  <si>
    <t>Ю. Борисенко</t>
  </si>
  <si>
    <t>І Бог зробив крок у порожнечу</t>
  </si>
  <si>
    <t>Заза Буадзе</t>
  </si>
  <si>
    <t>Позитив</t>
  </si>
  <si>
    <t>П.Головко</t>
  </si>
  <si>
    <t>Птахи</t>
  </si>
  <si>
    <t>І.Смірнова</t>
  </si>
  <si>
    <t>Параджанов</t>
  </si>
  <si>
    <t>Р.Ширман,О.Фетісова</t>
  </si>
  <si>
    <t>О.Фетісова, С. Аведікіан</t>
  </si>
  <si>
    <t>F 63.9 Хвороба кохання</t>
  </si>
  <si>
    <t xml:space="preserve">Д.Томашпольский </t>
  </si>
  <si>
    <t>Ломбард</t>
  </si>
  <si>
    <t>Любомир Кобильчук</t>
  </si>
  <si>
    <t>Бабай (Хто боїться дядечка Бабая?)</t>
  </si>
  <si>
    <t>В.Шинкарев</t>
  </si>
  <si>
    <t>Медвідь М.</t>
  </si>
  <si>
    <t>Іван Сила</t>
  </si>
  <si>
    <t>В.Андрієнко</t>
  </si>
  <si>
    <t>ТОВ "ПРОНТО ФІЛЬМ"</t>
  </si>
  <si>
    <t>Брати. Остання сповідь</t>
  </si>
  <si>
    <t>Трофіменко В.</t>
  </si>
  <si>
    <t>Крамниця співочих птахів (Птаха щастя)</t>
  </si>
  <si>
    <t>Лавренішин А.В.</t>
  </si>
  <si>
    <t>Лука (Діамантовий хрест)</t>
  </si>
  <si>
    <t>Маслобойщиков С.</t>
  </si>
  <si>
    <t>Пархоменко О.А.</t>
  </si>
  <si>
    <t>Денисія. Світи Володимира Денисенка (Отаман українського кіно)</t>
  </si>
  <si>
    <t>О. Денисенко</t>
  </si>
  <si>
    <t>Креденс</t>
  </si>
  <si>
    <t>В.Васянович, І.Мислицька</t>
  </si>
  <si>
    <t>Поводир (Кобзарі)</t>
  </si>
  <si>
    <t>Л.Санін</t>
  </si>
  <si>
    <t>Підніми мені вії (Шлях до вершини)</t>
  </si>
  <si>
    <t>У затишку білих акацій</t>
  </si>
  <si>
    <t>Пам'ятник, який створив Лук'ян (Дім, який побудував Лук'ян)</t>
  </si>
  <si>
    <t>Інь, і що з цим робити</t>
  </si>
  <si>
    <t>Я. Хорошун</t>
  </si>
  <si>
    <t>Структура кави, або "Абзац..." (Грант Президента)</t>
  </si>
  <si>
    <t>К. Башкіна Жолдак</t>
  </si>
  <si>
    <t>О. Бобало-Яремчук</t>
  </si>
  <si>
    <t>Дніпровська балада</t>
  </si>
  <si>
    <t>Л.Мужук</t>
  </si>
  <si>
    <t>4 Конкурс кінопроектів</t>
  </si>
  <si>
    <t>Біль втрати. Микола Мащенко</t>
  </si>
  <si>
    <t>П'ята висота</t>
  </si>
  <si>
    <t>Ювілей хрещення Русі</t>
  </si>
  <si>
    <t>Лінія Вотан (Ключ від воріт Криму)</t>
  </si>
  <si>
    <t xml:space="preserve"> Сила духу Дарини Безкостої</t>
  </si>
  <si>
    <t>Рік дитячої творчості в Україні</t>
  </si>
  <si>
    <t>Захистники Вітчизни</t>
  </si>
  <si>
    <t>Вигадка</t>
  </si>
  <si>
    <t>К.Чепік</t>
  </si>
  <si>
    <t>Пригоди Котигорошка і його друзів</t>
  </si>
  <si>
    <t>Я.Смирнова</t>
  </si>
  <si>
    <t>Це я (Ріпка)</t>
  </si>
  <si>
    <t>Г.Акулевич, О.Фіалко</t>
  </si>
  <si>
    <t>Г.Акулевич</t>
  </si>
  <si>
    <t>Гості мого дому</t>
  </si>
  <si>
    <t>О.Федченко</t>
  </si>
  <si>
    <t>Бекендор</t>
  </si>
  <si>
    <t>Харченко А.В.</t>
  </si>
  <si>
    <t>Чи є життя на Марсі?</t>
  </si>
  <si>
    <t>Валерій Ламах. Коло життя.</t>
  </si>
  <si>
    <t>А. Сирих</t>
  </si>
  <si>
    <t>Лариса Кадочникова. Автопортрет</t>
  </si>
  <si>
    <t>Д. Томашпольський</t>
  </si>
  <si>
    <t>Д. Томашпольський, Л. Кадочникова</t>
  </si>
  <si>
    <t>Лист з минулого (Грант Президента)</t>
  </si>
  <si>
    <t>О. Рожен</t>
  </si>
  <si>
    <t>А. Рожен</t>
  </si>
  <si>
    <t>Вчитель німецької (Грант Президента)</t>
  </si>
  <si>
    <t>П. Мащенко</t>
  </si>
  <si>
    <t>Зелена кофта</t>
  </si>
  <si>
    <t>В.Тихий</t>
  </si>
  <si>
    <t>Дівчинка з риб’ячим хвостом</t>
  </si>
  <si>
    <t>Мельніченко С.</t>
  </si>
  <si>
    <t>Трубач</t>
  </si>
  <si>
    <t>А.Матешко</t>
  </si>
  <si>
    <t>Я тебе знаю</t>
  </si>
  <si>
    <t>М.Понамарьова, Л.Бровченко</t>
  </si>
  <si>
    <t>М.Понамарьова</t>
  </si>
  <si>
    <t>Листопад</t>
  </si>
  <si>
    <t>М.Нікітюк, М.Кондакова</t>
  </si>
  <si>
    <t>М.Кондакова</t>
  </si>
  <si>
    <t>Жива ватра</t>
  </si>
  <si>
    <t>О.Костюк</t>
  </si>
  <si>
    <t>Ніжність</t>
  </si>
  <si>
    <t>А.Максимчук</t>
  </si>
  <si>
    <t xml:space="preserve">Давай не сьогодні </t>
  </si>
  <si>
    <t>Х.Сиволап</t>
  </si>
  <si>
    <t>Кобзар (Шевченко)</t>
  </si>
  <si>
    <t xml:space="preserve">С.Сотниченко,Т.Ткаченко </t>
  </si>
  <si>
    <t>Т.Ткаченко</t>
  </si>
  <si>
    <t>К.Степанков (Трилогія)</t>
  </si>
  <si>
    <t>Ігор Шамо. Постлюдія (Мій тато композитор)</t>
  </si>
  <si>
    <t>Віолончель (фільм-дебют)</t>
  </si>
  <si>
    <t xml:space="preserve">М.Степанська </t>
  </si>
  <si>
    <t xml:space="preserve">О.Моргунець-Ісаєнко </t>
  </si>
  <si>
    <t xml:space="preserve">Експедиція </t>
  </si>
  <si>
    <t>К.Коновалов</t>
  </si>
  <si>
    <t>Тарас Шевченко. Идентифікація (до 200 річчя Т.Шевченко)</t>
  </si>
  <si>
    <t>В.Пузій</t>
  </si>
  <si>
    <t>С.Проскурня</t>
  </si>
  <si>
    <t>Райдуга над Каракумами</t>
  </si>
  <si>
    <t>В.Балаян</t>
  </si>
  <si>
    <t>Голівуд над Дніпром</t>
  </si>
  <si>
    <t>С.Цалик, О.Чорний, Д.Іванов</t>
  </si>
  <si>
    <t>О.Чорний</t>
  </si>
  <si>
    <t>Вільні люди (Таїна кобзарьського цеху)</t>
  </si>
  <si>
    <t>Інавгурація Президента України</t>
  </si>
  <si>
    <t>Бєрци</t>
  </si>
  <si>
    <t>В.Маковій</t>
  </si>
  <si>
    <t>А.Литвиненко</t>
  </si>
  <si>
    <t>Вагріч і чорний квадрат</t>
  </si>
  <si>
    <t>А.Загданський</t>
  </si>
  <si>
    <t>Плем’я</t>
  </si>
  <si>
    <t>М. Слабошпицький</t>
  </si>
  <si>
    <t>Халабудка</t>
  </si>
  <si>
    <t>Н. Гузєєва</t>
  </si>
  <si>
    <t>М.Депоян</t>
  </si>
  <si>
    <t>Політ золотої мушки (Хроніки)</t>
  </si>
  <si>
    <t>І.Кравчишин</t>
  </si>
  <si>
    <t>Олександру Довженку - 120</t>
  </si>
  <si>
    <t>Кіностарт - 2015. Стратегія і тактика</t>
  </si>
  <si>
    <t>Незламна</t>
  </si>
  <si>
    <t xml:space="preserve">М. Данкевич, Є. Олесов </t>
  </si>
  <si>
    <t>С. Мокрицький</t>
  </si>
  <si>
    <t>Під електричними хмарами</t>
  </si>
  <si>
    <t>О.О. Герман</t>
  </si>
  <si>
    <t>Мій хлопчику</t>
  </si>
  <si>
    <t>Т.Денисенко</t>
  </si>
  <si>
    <t>Атракціон</t>
  </si>
  <si>
    <t>День небесної сотні</t>
  </si>
  <si>
    <t>Борітеся-поборете. Шевченко мобілізує</t>
  </si>
  <si>
    <t>1939-1945. Памятаємо. Перемагаємо</t>
  </si>
  <si>
    <t>Тепер я буду любити тебе</t>
  </si>
  <si>
    <t>Професіонали</t>
  </si>
  <si>
    <t>С.Коваль, Г.Костильова</t>
  </si>
  <si>
    <t>Дібук. Історія мандрівних душ</t>
  </si>
  <si>
    <t>Кшиштоф Копчинські</t>
  </si>
  <si>
    <t>К. Копчинські</t>
  </si>
  <si>
    <t>К. Коновалов</t>
  </si>
  <si>
    <t xml:space="preserve">Д.Томашпольский, О. Дем'яненко </t>
  </si>
  <si>
    <t>О. Дем'яненко</t>
  </si>
  <si>
    <t xml:space="preserve">Григорівський синдром. Частина третя (Фенік) </t>
  </si>
  <si>
    <t>Д.Глухенький</t>
  </si>
  <si>
    <t>Батя. Дзвони долі</t>
  </si>
  <si>
    <t>Т. Гузик</t>
  </si>
  <si>
    <t>Б. Жолдак</t>
  </si>
  <si>
    <t>О.Володкевич</t>
  </si>
  <si>
    <t>Дім</t>
  </si>
  <si>
    <t>Гніздо горлиці</t>
  </si>
  <si>
    <t>В. Мельник</t>
  </si>
  <si>
    <t>Т. Ткаченко</t>
  </si>
  <si>
    <t>Viva Prima (І я знов лечу до сонця  )</t>
  </si>
  <si>
    <t>С.Сирих, П.Фаренюк</t>
  </si>
  <si>
    <t>У відриві</t>
  </si>
  <si>
    <t>С.Волков</t>
  </si>
  <si>
    <t>Війна на нульовому кілометрі</t>
  </si>
  <si>
    <t>О. Литвин</t>
  </si>
  <si>
    <t>В.Рибальченко</t>
  </si>
  <si>
    <t>Іспит на людяність</t>
  </si>
  <si>
    <t>І. Чмола</t>
  </si>
  <si>
    <t>О.  Шапіро</t>
  </si>
  <si>
    <t>Свій голос (Голос у хорі)</t>
  </si>
  <si>
    <t>І.Мінаєв, С.Зіновєва</t>
  </si>
  <si>
    <t>С.Маслобойщиков, С.Зіновєва</t>
  </si>
  <si>
    <t>А. Перепелиця, С. Лисенко</t>
  </si>
  <si>
    <t>О.Чорний, О.Радинський</t>
  </si>
  <si>
    <t>Подорож</t>
  </si>
  <si>
    <t>Є.Кіракосян</t>
  </si>
  <si>
    <t>Українська символика. Герб</t>
  </si>
  <si>
    <t>Українська символика. Гімн</t>
  </si>
  <si>
    <t>Є. Коваленко</t>
  </si>
  <si>
    <t>Українська символика. Прапор</t>
  </si>
  <si>
    <t>С. Сотниченко</t>
  </si>
  <si>
    <t>ТОВ "435 ФІЛМС"</t>
  </si>
  <si>
    <t>Рідні</t>
  </si>
  <si>
    <t>Мишко та місячна Дзвінка</t>
  </si>
  <si>
    <t xml:space="preserve">Л. Московчук (Ткачикова) </t>
  </si>
  <si>
    <t>Виграти все</t>
  </si>
  <si>
    <t>Шнурки</t>
  </si>
  <si>
    <t>М. Нікітюк, О. Федченко</t>
  </si>
  <si>
    <t>О. Федченко</t>
  </si>
  <si>
    <t xml:space="preserve">Загальний зшиток (Довженко і війна)  </t>
  </si>
  <si>
    <t>C. Тримбач</t>
  </si>
  <si>
    <t>Головна роль</t>
  </si>
  <si>
    <t>С. Буковський</t>
  </si>
  <si>
    <t>Кров'янка</t>
  </si>
  <si>
    <t>А. Непиталюк</t>
  </si>
  <si>
    <t>Синагога</t>
  </si>
  <si>
    <t xml:space="preserve">І. Орленко </t>
  </si>
  <si>
    <t>І. Орленко</t>
  </si>
  <si>
    <t>Лахмітко (Ветошник)</t>
  </si>
  <si>
    <t>Кобзар 2015</t>
  </si>
  <si>
    <t>М. Прасолов</t>
  </si>
  <si>
    <t>Б. Шевченко</t>
  </si>
  <si>
    <t>Свині</t>
  </si>
  <si>
    <t>М. Нікітюк</t>
  </si>
  <si>
    <t>Р. Любий</t>
  </si>
  <si>
    <t>М.Гресь</t>
  </si>
  <si>
    <t>Марк Хоммонт</t>
  </si>
  <si>
    <t>Лабіринт</t>
  </si>
  <si>
    <t>О. Колодій</t>
  </si>
  <si>
    <t>О. Колодій, С.Коваль</t>
  </si>
  <si>
    <t>Я Чайник!</t>
  </si>
  <si>
    <t>Н.Гузєєва</t>
  </si>
  <si>
    <t>О. Карпус</t>
  </si>
  <si>
    <t>Микита Кожум'яка</t>
  </si>
  <si>
    <t>О.Шульга, С.Гаврилов</t>
  </si>
  <si>
    <t>Січень- березень (роб. наз. До дідька)  (ко-продукція)</t>
  </si>
  <si>
    <t>Клаус Прідінг, Ю.Речинський</t>
  </si>
  <si>
    <t>Ю.Речинський</t>
  </si>
  <si>
    <t>Т.Ходаківська</t>
  </si>
  <si>
    <t>Невидима</t>
  </si>
  <si>
    <t>М. Наконечний</t>
  </si>
  <si>
    <t>Чудове чудовисько</t>
  </si>
  <si>
    <t>С.Мельниченко</t>
  </si>
  <si>
    <t>Технічна перерва</t>
  </si>
  <si>
    <t>Ф. Сотниченко</t>
  </si>
  <si>
    <t>Ілюзія</t>
  </si>
  <si>
    <t>А. Хорошилова</t>
  </si>
  <si>
    <t>Мир Вашому дому! (Поминальна молитва)</t>
  </si>
  <si>
    <t>А.Савенко</t>
  </si>
  <si>
    <t>В.Кохнович</t>
  </si>
  <si>
    <t>Казка старого мельника (дитячий)</t>
  </si>
  <si>
    <t>С.Гаврилюк</t>
  </si>
  <si>
    <t>О.Ітигілов</t>
  </si>
  <si>
    <t>ТОВ «БІ-ТІ-ЕЛ-ВАВІЛОН»</t>
  </si>
  <si>
    <t>Намір (Намір!)</t>
  </si>
  <si>
    <t>О. Олійник</t>
  </si>
  <si>
    <t>А. Смолій</t>
  </si>
  <si>
    <t>Будинок слова</t>
  </si>
  <si>
    <t>Л. Якимчук, Т. Томенко</t>
  </si>
  <si>
    <t>Т. Томенко</t>
  </si>
  <si>
    <t>Час недитячий (Обличчям до неба)</t>
  </si>
  <si>
    <t>О. Самолевська</t>
  </si>
  <si>
    <t>Хроніки одного міста (Хроніка одного міста)</t>
  </si>
  <si>
    <t>Є. Сивокінь</t>
  </si>
  <si>
    <t>Чужа молитва (ЇЇ серце)</t>
  </si>
  <si>
    <t>М. Рибалка</t>
  </si>
  <si>
    <t>А. Сеітаблаєв</t>
  </si>
  <si>
    <t>У полі</t>
  </si>
  <si>
    <t xml:space="preserve">О. Шкрабак </t>
  </si>
  <si>
    <t>Eazy (Ізі)</t>
  </si>
  <si>
    <t xml:space="preserve">Андреа Маньяні </t>
  </si>
  <si>
    <t>А. Маньяні</t>
  </si>
  <si>
    <t>Припутні</t>
  </si>
  <si>
    <t>А. Непиталюк, Р. Горбик</t>
  </si>
  <si>
    <t>Казка про гроші (Йом-Кипур або Судний день) дитячий</t>
  </si>
  <si>
    <t xml:space="preserve">В.Гресь </t>
  </si>
  <si>
    <t>О. Моргунець-Ісаєнко</t>
  </si>
  <si>
    <t>Цимбаліст Петро</t>
  </si>
  <si>
    <t>Є. Сміт, М. Наконечний</t>
  </si>
  <si>
    <t>Є.Сміт</t>
  </si>
  <si>
    <t>Гойдалки</t>
  </si>
  <si>
    <t>В. Сочивець</t>
  </si>
  <si>
    <t>Михайло і Даниїл</t>
  </si>
  <si>
    <t>А. Загданський</t>
  </si>
  <si>
    <t>Причинна</t>
  </si>
  <si>
    <t>А. Щербак</t>
  </si>
  <si>
    <t>О. Касавіна,  А. Щербак</t>
  </si>
  <si>
    <t>Перехрестя  “БАЛУ"</t>
  </si>
  <si>
    <t>Ю. Спасокукоцький</t>
  </si>
  <si>
    <t>Заміновані  вірністю</t>
  </si>
  <si>
    <t>Я. Пономаренко</t>
  </si>
  <si>
    <t>Ю. Ткаченко</t>
  </si>
  <si>
    <t>Ржака</t>
  </si>
  <si>
    <t>Свято Хризантем</t>
  </si>
  <si>
    <t>С. Мозговий</t>
  </si>
  <si>
    <t>Стрімголов</t>
  </si>
  <si>
    <t>М. Степанська</t>
  </si>
  <si>
    <t>Червоний</t>
  </si>
  <si>
    <t>А. Кокотюха</t>
  </si>
  <si>
    <t>Одесити на Донбасі</t>
  </si>
  <si>
    <t>О. Лірчук</t>
  </si>
  <si>
    <t>О. Авшаров</t>
  </si>
  <si>
    <t>Кава по колу (Філіжанка по колу)</t>
  </si>
  <si>
    <t xml:space="preserve">О. Солдатов </t>
  </si>
  <si>
    <t>Брама (Баба Пріся)</t>
  </si>
  <si>
    <t>П. Ар’є (П. Алєксєєв), В.Тихий</t>
  </si>
  <si>
    <t xml:space="preserve">В. Тихий </t>
  </si>
  <si>
    <t xml:space="preserve">Сторожова застава </t>
  </si>
  <si>
    <t>О. Дерманський</t>
  </si>
  <si>
    <t>Ю. Ковальов</t>
  </si>
  <si>
    <t>Київська історія</t>
  </si>
  <si>
    <t>М. Маслобойщиков</t>
  </si>
  <si>
    <t>М.Маслобойщиков</t>
  </si>
  <si>
    <t>ТОВ "ГАРНЕТ ІНТЕРНЕШНЛ МЕДІА ГРУП"</t>
  </si>
  <si>
    <t>Межа</t>
  </si>
  <si>
    <t>Петер Балко</t>
  </si>
  <si>
    <t>Петер Беб`як</t>
  </si>
  <si>
    <t xml:space="preserve">Поза зоною </t>
  </si>
  <si>
    <t>Н. Романченко</t>
  </si>
  <si>
    <t>Нікон Романченко</t>
  </si>
  <si>
    <t>ТОВ "ГОУ ЮЕЙ ПРОДАКШН"</t>
  </si>
  <si>
    <t>5 хвилин</t>
  </si>
  <si>
    <t>Я. Антонець, Л. Назінян, О. Гелюх, М. Сітдіков</t>
  </si>
  <si>
    <t>Я. Антонець</t>
  </si>
  <si>
    <t>Чарівна балерина</t>
  </si>
  <si>
    <t>О. Рубашевська</t>
  </si>
  <si>
    <t>О.Рубашевська</t>
  </si>
  <si>
    <t>Тато - мамин брат (Тато мамин брат)</t>
  </si>
  <si>
    <t>В. Ільков</t>
  </si>
  <si>
    <t>Поліна</t>
  </si>
  <si>
    <t xml:space="preserve">Оліас Барко, Анушка Валевик, Джонатан Ньоманн </t>
  </si>
  <si>
    <t>Оліас Барко</t>
  </si>
  <si>
    <t>Дельта</t>
  </si>
  <si>
    <t>Ю. Сердюкова</t>
  </si>
  <si>
    <t>О. Течинський</t>
  </si>
  <si>
    <t>З Бабиного Яру на свободу</t>
  </si>
  <si>
    <t>С. Цалик</t>
  </si>
  <si>
    <t>О. Чорний</t>
  </si>
  <si>
    <t>Вулкан</t>
  </si>
  <si>
    <t xml:space="preserve">А. Тютюнник, Д. Аверченко, Р. Бондарчук
</t>
  </si>
  <si>
    <t>Р. Бондарчук</t>
  </si>
  <si>
    <t>ТОВ "MKK ФІЛЬМ СЕРВІС"</t>
  </si>
  <si>
    <t xml:space="preserve">Двірник </t>
  </si>
  <si>
    <t>В. Смаглюк</t>
  </si>
  <si>
    <t>Н. Кудрик</t>
  </si>
  <si>
    <t>Кіборги</t>
  </si>
  <si>
    <t>Н. Ворожбит</t>
  </si>
  <si>
    <t>Іній</t>
  </si>
  <si>
    <t>Шарунас Бартас, Анна Коен Янай</t>
  </si>
  <si>
    <t>Шарунас Бартас</t>
  </si>
  <si>
    <t>Какофонія Донбасу</t>
  </si>
  <si>
    <t>І. Мінаєв</t>
  </si>
  <si>
    <t>І.Мінаєв</t>
  </si>
  <si>
    <t>Клуб всезнайків (Клуб Всезнайок)</t>
  </si>
  <si>
    <t>А. Базелінський</t>
  </si>
  <si>
    <t xml:space="preserve">Є. Єрмак </t>
  </si>
  <si>
    <t>Вона та війна (Міцна та ніжна)</t>
  </si>
  <si>
    <t>М. Кондакова</t>
  </si>
  <si>
    <t>Тарас. Повернення (Таразі. Прощання з пустелею)</t>
  </si>
  <si>
    <t>Як розвеселити Самотність</t>
  </si>
  <si>
    <t>С. Коваль</t>
  </si>
  <si>
    <t>С.Конощук</t>
  </si>
  <si>
    <t>Перша сотня</t>
  </si>
  <si>
    <t xml:space="preserve">Я. Пілунський, Ю. Шашкова
</t>
  </si>
  <si>
    <t>"Козаки. Навколо світу. Австралія", "Козаки. Навколо світу. Америка", "Козаки. Навколо світу. Індія" (Як козаки…)</t>
  </si>
  <si>
    <t>О. Вікен, В. Дахно, А. Куц, Д. Цикановський</t>
  </si>
  <si>
    <t>М. Медвідь</t>
  </si>
  <si>
    <t>Домашні ігри</t>
  </si>
  <si>
    <t>А. Коваленко</t>
  </si>
  <si>
    <t>Міф</t>
  </si>
  <si>
    <t>Л. Кантер, І. Ясній</t>
  </si>
  <si>
    <t>Штангіст</t>
  </si>
  <si>
    <t xml:space="preserve">Д. Сухолиткий-Собчук </t>
  </si>
  <si>
    <t>Викрадена принцеса</t>
  </si>
  <si>
    <t>Я. Войцешек</t>
  </si>
  <si>
    <t xml:space="preserve">О. Маламуж </t>
  </si>
  <si>
    <t>Гоголь Док</t>
  </si>
  <si>
    <t>А. Павловська</t>
  </si>
  <si>
    <t>ТОВ "Т.Т.М."</t>
  </si>
  <si>
    <t>Екс</t>
  </si>
  <si>
    <t>Я.  Яріш</t>
  </si>
  <si>
    <t>С. Лисенко</t>
  </si>
  <si>
    <t>Коли падають дерева</t>
  </si>
  <si>
    <t>ТОВ "ТРИ-Я-ДА ПРОДАКШН"</t>
  </si>
  <si>
    <t>Позивний “Бандерас"</t>
  </si>
  <si>
    <t>С. Дзюба, А.Кірсанов</t>
  </si>
  <si>
    <t>Таємний щоденик Симона Петлюри</t>
  </si>
  <si>
    <t xml:space="preserve">М. Шаєвич, О. Шевченко, О. Янчук </t>
  </si>
  <si>
    <t>О. Янчук</t>
  </si>
  <si>
    <t>Solitude</t>
  </si>
  <si>
    <t>Є. Сміт</t>
  </si>
  <si>
    <t>ТОВ "КРЕАТИВ БУТІК ФІЛМС"</t>
  </si>
  <si>
    <t>Герой мого часу (Герой нашого часу)</t>
  </si>
  <si>
    <t>А. Ноябрьова</t>
  </si>
  <si>
    <t>К Малевич (Чорний квадрат)</t>
  </si>
  <si>
    <t>І. Малахов</t>
  </si>
  <si>
    <t>І. Малахов, В. Луцький</t>
  </si>
  <si>
    <t>Десята муза в Україні. Фільм четвертий. Від війни до весни (Десята муза в Україні. Фільм четвертий)</t>
  </si>
  <si>
    <t xml:space="preserve">С. Тримбач </t>
  </si>
  <si>
    <t>С. Залога</t>
  </si>
  <si>
    <t>ТОВ "ГАНЗАФІЛЬМ"</t>
  </si>
  <si>
    <t>Шляхетні Волоцюги</t>
  </si>
  <si>
    <t>Т. Боровок, Д. Наумов</t>
  </si>
  <si>
    <t>О. Березань</t>
  </si>
  <si>
    <t>Заповідник Асканія</t>
  </si>
  <si>
    <t xml:space="preserve">А. Литвиненко </t>
  </si>
  <si>
    <t>ТОВ "СОЛАР МЕДІА ІНТЕРТЕЙНМЕНТ"</t>
  </si>
  <si>
    <t>Гірська жінка: на війні (Жінка на війні)</t>
  </si>
  <si>
    <t>Benedikt Erlingsson, Olafur Egill Egilsson</t>
  </si>
  <si>
    <t>Бенедікт Ерлінгссон (Benedikt Erlingsson)</t>
  </si>
  <si>
    <t>Мишко та Місячна Дзвінка (3 серії) «Обід на Місяці», «Знаменитий Мишко», «Дзвінка читає Мишка»</t>
  </si>
  <si>
    <t>Л. Московчук (Ткачикова)</t>
  </si>
  <si>
    <t>ТОВ "М.Д.С. ЛТД"</t>
  </si>
  <si>
    <t>Бобот та енергія всесвіту (Бобот)</t>
  </si>
  <si>
    <t>І. Тімшин</t>
  </si>
  <si>
    <t>М. Ксєнда</t>
  </si>
  <si>
    <t>13Й автобус</t>
  </si>
  <si>
    <t xml:space="preserve">О. Безручко </t>
  </si>
  <si>
    <t>В радості, і тільки в радості…</t>
  </si>
  <si>
    <t>М. Рощина, О. Чаповська  (Любарова)</t>
  </si>
  <si>
    <t>М. Рощина</t>
  </si>
  <si>
    <t>Донбас</t>
  </si>
  <si>
    <t>С. Лозниця</t>
  </si>
  <si>
    <t>Пуповина</t>
  </si>
  <si>
    <t>О. Бубнов</t>
  </si>
  <si>
    <t>Історія Лізи (Солодка ілюзія життя)</t>
  </si>
  <si>
    <t>О. Жовна</t>
  </si>
  <si>
    <t>Луганський форпост (300 спартанців Луганського аеропорту)</t>
  </si>
  <si>
    <t>ТОВ "ПРОТОТИП ПРОДАКШН"</t>
  </si>
  <si>
    <t>Скажене весілля</t>
  </si>
  <si>
    <t>М. Куцик, О. Приходько</t>
  </si>
  <si>
    <t>В. Климчук</t>
  </si>
  <si>
    <t>ТОВ "БІ-ТІ-ЕЛ-ВАВІЛОН"</t>
  </si>
  <si>
    <t>На своїй землі (кіноальманах 7 фільмів)</t>
  </si>
  <si>
    <t>Ф. Янько, Ю. Чернявська, О. Артеменко, О. Столяров, М. Іллєнко, О. Павлюченков, Н. Рудюк, В. Петренко</t>
  </si>
  <si>
    <t>О. Кирієнко, О. Столяров, О. Артеменко,  М. Іллєнко, О. Павлюченков, В. Придувалов</t>
  </si>
  <si>
    <t>Дике поле (Ворошиловград)</t>
  </si>
  <si>
    <t>Н. Ворожбит, С. Жадан, Я. Лодигін</t>
  </si>
  <si>
    <t>Я. Лодигін</t>
  </si>
  <si>
    <t>Гідра</t>
  </si>
  <si>
    <t>Рам Девінені</t>
  </si>
  <si>
    <t>Моя бабуся з Марсу (Бабуся.Складнощі перекладу)</t>
  </si>
  <si>
    <t>О. Міхалкович</t>
  </si>
  <si>
    <t>Морена</t>
  </si>
  <si>
    <t xml:space="preserve">C. Альошечкін </t>
  </si>
  <si>
    <t>Залізна сотня</t>
  </si>
  <si>
    <t xml:space="preserve">Ю. Гонтарук </t>
  </si>
  <si>
    <t>Ю. Гонтарук</t>
  </si>
  <si>
    <t>Урсус (Кавказький бурий ведмідь)</t>
  </si>
  <si>
    <t xml:space="preserve">Буадзе Заза ,Шаматава Отар </t>
  </si>
  <si>
    <t>Отар Шаматава</t>
  </si>
  <si>
    <t>Гуцулка Ксеня</t>
  </si>
  <si>
    <t>Ефір</t>
  </si>
  <si>
    <t>Кшиштоф Зануссі</t>
  </si>
  <si>
    <t>Сквот32 (Фіксація пріоритетів)</t>
  </si>
  <si>
    <t>І. Чернова</t>
  </si>
  <si>
    <t xml:space="preserve">О. Лідаговський </t>
  </si>
  <si>
    <t>ТОВ "БІГ ХЕНД ФІЛМС"</t>
  </si>
  <si>
    <t>Пригоди S Миколая (Груднева казка)</t>
  </si>
  <si>
    <t>А. Базелинський</t>
  </si>
  <si>
    <t>С. Горов</t>
  </si>
  <si>
    <t>Секс і нічого особистого</t>
  </si>
  <si>
    <t>С. Притула, В. Сергійчук, В. Тильний, В. Ковцун, В. Жогло</t>
  </si>
  <si>
    <t>О. Ряшина</t>
  </si>
  <si>
    <t>Я, Ти, Він, Вона (Він і Вона)</t>
  </si>
  <si>
    <t>О. Щур, С. Зубрицький, Є. Бургела, Ю. Микуленко, Д. Григоренко</t>
  </si>
  <si>
    <t>В. Зеленський, Девід Додсон</t>
  </si>
  <si>
    <t>Cтадіон (Лобановський, Блохін і інші в неслужбових звітах майора КДБ)</t>
  </si>
  <si>
    <t>С. Случевський, С. Долбілов</t>
  </si>
  <si>
    <t>ТОВ "70 ММ"</t>
  </si>
  <si>
    <t>Кокуш.U.crane (Одержимість)</t>
  </si>
  <si>
    <t>О. Уманський, А. Євстратенко</t>
  </si>
  <si>
    <t>А. Зажарський, С. Соколенко</t>
  </si>
  <si>
    <t>Історія зимового саду</t>
  </si>
  <si>
    <t>Моя країна-Україна. 2-й сезон</t>
  </si>
  <si>
    <t>2*7,15</t>
  </si>
  <si>
    <t>ТОВ "ДЖЕЙ ЕС ФІЛМС"</t>
  </si>
  <si>
    <t>Співає Івано-Франківськтеплокомуненерго</t>
  </si>
  <si>
    <t>Н. Парфан</t>
  </si>
  <si>
    <t>Двері</t>
  </si>
  <si>
    <t>М. Іллєнко,
О. Калуга,
Є. Бабенко,
М. Терещенко, 
О. Осмоловська, 
С. Столярова, 
Т. Бондар, 
М. Люков, 
О. Бровченко, 
В. Дротяк</t>
  </si>
  <si>
    <t>М. Іллєнко, 
О. Санін,
А. Дончик
О. Ітигілов,
О. Тараненко,
В. Луцький,
О. Кирієнко, 
М. Люков,
О. Бровченко,
Н. Давиденко</t>
  </si>
  <si>
    <t>Антон</t>
  </si>
  <si>
    <t>Дейл Ейслер, Заза Урушадзе, Вадим Єрмоленко</t>
  </si>
  <si>
    <t>Заза Урушадзе</t>
  </si>
  <si>
    <t>ТОВ "ГУД МОНІНГ ДІСТРІБЬЮШН"</t>
  </si>
  <si>
    <t>Крути 1918. Захист</t>
  </si>
  <si>
    <t xml:space="preserve">К. Коновалов </t>
  </si>
  <si>
    <t xml:space="preserve">О. Шапарєв </t>
  </si>
  <si>
    <t>ТОВ "КРІСТІ ФІЛЬМ"</t>
  </si>
  <si>
    <t>Порядна львівська пані</t>
  </si>
  <si>
    <t>М. Меднікова</t>
  </si>
  <si>
    <t>Н. Пасеницька</t>
  </si>
  <si>
    <t>Троє</t>
  </si>
  <si>
    <t>В. Потрух</t>
  </si>
  <si>
    <t>І. Кравчишин</t>
  </si>
  <si>
    <t>Автор(и) сценарію</t>
  </si>
  <si>
    <t xml:space="preserve">Режисер(и) </t>
  </si>
  <si>
    <t>Моя країна-Україна. 2 сезон. Серії «Козак Варвара і Дніпро»,«Місто Лева» та «Соловей»</t>
  </si>
  <si>
    <t>Н. Лімова, С. Конощук, С. Коваль, О. Носач</t>
  </si>
  <si>
    <t>Н. Лімова, С. Коваль, О. Носач</t>
  </si>
  <si>
    <t>Тільки Диво</t>
  </si>
  <si>
    <t>О. Каретник</t>
  </si>
  <si>
    <t>ТОВ "АС "УМ-ГРУП"</t>
  </si>
  <si>
    <t>Операція “Грубешів”</t>
  </si>
  <si>
    <t xml:space="preserve">В. Загоруйко, Т. Лазер </t>
  </si>
  <si>
    <t>О. Маргунець-Ісаєнко</t>
  </si>
  <si>
    <t>Шлях мерця</t>
  </si>
  <si>
    <t>Г.Фомін</t>
  </si>
  <si>
    <t>А. Дудко</t>
  </si>
  <si>
    <t>Кохання</t>
  </si>
  <si>
    <t>М. Лиськов</t>
  </si>
  <si>
    <t>5baksiv. Справа Хом'яка (5BAKSIV.NET)</t>
  </si>
  <si>
    <t>О. Река, М. Латик, В. Пузій (Арєнєв)</t>
  </si>
  <si>
    <t>М. Латик</t>
  </si>
  <si>
    <t xml:space="preserve">ігровий </t>
  </si>
  <si>
    <t>Вільгельм фон Габсбург Король України (Король України)</t>
  </si>
  <si>
    <t>Ґернот Штадлер, Бйорн Кьольц (Gernot Stadler, Björn Kölz)</t>
  </si>
  <si>
    <t>ТОВ "2016"</t>
  </si>
  <si>
    <t>Пекельна хоругва, або козацьке різдво</t>
  </si>
  <si>
    <t>Сашко Лірник (О. Власюк)</t>
  </si>
  <si>
    <t xml:space="preserve">М. Костров </t>
  </si>
  <si>
    <t>Іди по воді</t>
  </si>
  <si>
    <t>С. Томащук</t>
  </si>
  <si>
    <t>Ульяненко: без цензури</t>
  </si>
  <si>
    <t>Ю. Шашкова</t>
  </si>
  <si>
    <t>Черкаси</t>
  </si>
  <si>
    <t>Р. Квільман, Т. Ященко</t>
  </si>
  <si>
    <t xml:space="preserve">Т. Ященко </t>
  </si>
  <si>
    <t>Панорама</t>
  </si>
  <si>
    <t xml:space="preserve">Ю. Шилов </t>
  </si>
  <si>
    <t>Ю. Шилов</t>
  </si>
  <si>
    <t>Земля Івана</t>
  </si>
  <si>
    <t>А. Лисецький</t>
  </si>
  <si>
    <t>Зарваниця</t>
  </si>
  <si>
    <t>Р. Хімей, Я. Малащук</t>
  </si>
  <si>
    <t>Передчуття</t>
  </si>
  <si>
    <t>А. Крим</t>
  </si>
  <si>
    <t>В. Криштофович</t>
  </si>
  <si>
    <t>ТОВ "ІСТ ВЕСТ ПРОДАКШН"</t>
  </si>
  <si>
    <t>Останній крок</t>
  </si>
  <si>
    <t>Фредерік Петіжан</t>
  </si>
  <si>
    <t>Східняк (Road Movie military)</t>
  </si>
  <si>
    <t>А. Іванюк</t>
  </si>
  <si>
    <t>Портрет на тлі гір</t>
  </si>
  <si>
    <t>М. Руденко</t>
  </si>
  <si>
    <t>Стасіс</t>
  </si>
  <si>
    <t>Мантас Кведаравічус, Ейріні Аврамопуло, Евангелос Коутсоуракіс</t>
  </si>
  <si>
    <t>Мантас Кведаравічус</t>
  </si>
  <si>
    <t>Генделик</t>
  </si>
  <si>
    <t xml:space="preserve">О. Столяров </t>
  </si>
  <si>
    <t>Т. Дудар</t>
  </si>
  <si>
    <t>З України до Голлівуду</t>
  </si>
  <si>
    <t>С. Сукненко</t>
  </si>
  <si>
    <t xml:space="preserve"> Г. Кувивчак-Сахно, С. Сукненко  </t>
  </si>
  <si>
    <t>Атлантида</t>
  </si>
  <si>
    <t>В. Васянович</t>
  </si>
  <si>
    <t>Заборонений (Птах душі)</t>
  </si>
  <si>
    <t>С. Дзюба, А. Кірсанов</t>
  </si>
  <si>
    <t>Р. Бровко</t>
  </si>
  <si>
    <t>Толока</t>
  </si>
  <si>
    <t xml:space="preserve">М. Іллєнко </t>
  </si>
  <si>
    <t>ТОВ "ТОУ"</t>
  </si>
  <si>
    <t>Мої думки тихі</t>
  </si>
  <si>
    <t>А. Лукіч, В. Кальченко</t>
  </si>
  <si>
    <t>А. Лукіч</t>
  </si>
  <si>
    <t>Родинна справа</t>
  </si>
  <si>
    <t>Є. Положій</t>
  </si>
  <si>
    <t>В. Балаян</t>
  </si>
  <si>
    <t>Сторонній</t>
  </si>
  <si>
    <t>Бовсунівські бабусі</t>
  </si>
  <si>
    <t>О. Базилевич</t>
  </si>
  <si>
    <t xml:space="preserve">Т. Сучкова </t>
  </si>
  <si>
    <t>Давид - свято довжиною в життя</t>
  </si>
  <si>
    <t>С. Волков</t>
  </si>
  <si>
    <t>Цирк на дроті</t>
  </si>
  <si>
    <t>О. Педан</t>
  </si>
  <si>
    <t>Чужий</t>
  </si>
  <si>
    <t>С. Пащук</t>
  </si>
  <si>
    <t>Фокстер і Макс (Гав-Рик)</t>
  </si>
  <si>
    <t>А. Матешко</t>
  </si>
  <si>
    <t>Сіль from Bonneville</t>
  </si>
  <si>
    <t>Антон Хільман</t>
  </si>
  <si>
    <t>Семен Мозговий</t>
  </si>
  <si>
    <t>Захар Беркут</t>
  </si>
  <si>
    <t xml:space="preserve">Ярослав Войцешек, Річард Ронат </t>
  </si>
  <si>
    <t>Ахтем Сейтаблаєв, Джон Вінн</t>
  </si>
  <si>
    <t>Чорний ворон (роб наз Залишинець. Чорний ворон)</t>
  </si>
  <si>
    <t>Андрій Кокотюха</t>
  </si>
  <si>
    <t>Норильське повстання (У-777. Перемога над смертю)</t>
  </si>
  <si>
    <t>Олена Моренцова-Шулик</t>
  </si>
  <si>
    <t>І. Висьневський</t>
  </si>
  <si>
    <t>Вдивляючись у темряву</t>
  </si>
  <si>
    <t>Сергій Волков</t>
  </si>
  <si>
    <t>Сказ</t>
  </si>
  <si>
    <t>Анастасія Максимчук</t>
  </si>
  <si>
    <t>Земля блакитна ніби апельсин (Жовтий автобус)</t>
  </si>
  <si>
    <t>Ціна правди (Gareth Jones (Гарет Джонс))</t>
  </si>
  <si>
    <t>Andrea Chalupa</t>
  </si>
  <si>
    <t>Агнешка Холланд</t>
  </si>
  <si>
    <t>Віктор_робот</t>
  </si>
  <si>
    <t>А. Лавренішина</t>
  </si>
  <si>
    <t>А. Лавренішин</t>
  </si>
  <si>
    <t>Івана Купала</t>
  </si>
  <si>
    <t>Ангеліна Турська</t>
  </si>
  <si>
    <t>Володимир Тихий</t>
  </si>
  <si>
    <t>Скажене весілля 2</t>
  </si>
  <si>
    <t>Владислав Климчук (Влад Дикий)</t>
  </si>
  <si>
    <t>М.Куцик, О. Приходько</t>
  </si>
  <si>
    <t>Дух Лісу</t>
  </si>
  <si>
    <t>Максим Дончик</t>
  </si>
  <si>
    <t>Перлина абсурду</t>
  </si>
  <si>
    <t>Олександра Чупріна</t>
  </si>
  <si>
    <t>Вусатий фанк</t>
  </si>
  <si>
    <t>В. Бардецький</t>
  </si>
  <si>
    <t>О. Ковш</t>
  </si>
  <si>
    <t>UKE</t>
  </si>
  <si>
    <t>М.Васильков</t>
  </si>
  <si>
    <t>В. Мула</t>
  </si>
  <si>
    <t>Бульмастиф</t>
  </si>
  <si>
    <t>Є. Матвієнко</t>
  </si>
  <si>
    <t>А. Буковська</t>
  </si>
  <si>
    <t>Рутенія. Повернення коду нації (роб. назва Рутенія. Бренд Україна)</t>
  </si>
  <si>
    <t>Н. Яковлева</t>
  </si>
  <si>
    <t xml:space="preserve">А. Готфрід </t>
  </si>
  <si>
    <t>Весільний СПАДОК</t>
  </si>
  <si>
    <t>О. Малкова, М. Квітка</t>
  </si>
  <si>
    <t>О. Гуз</t>
  </si>
  <si>
    <t>Спадок брехні</t>
  </si>
  <si>
    <t>А. Бол</t>
  </si>
  <si>
    <t>Не все буде добре (роб. назва "Народжені квітнем")</t>
  </si>
  <si>
    <t>А. Пірву, О. Максьон</t>
  </si>
  <si>
    <t>А. Пірву</t>
  </si>
  <si>
    <t xml:space="preserve">неігровий </t>
  </si>
  <si>
    <t>Ключі</t>
  </si>
  <si>
    <t>Є. Положій, А.Положій</t>
  </si>
  <si>
    <t>С. Гусаревич</t>
  </si>
  <si>
    <t>ОЙ!</t>
  </si>
  <si>
    <t>М. Рудюк, В.Журавський</t>
  </si>
  <si>
    <t xml:space="preserve">О. Золотарьова </t>
  </si>
  <si>
    <t>Шлях Самурая</t>
  </si>
  <si>
    <t>М. Яремчук</t>
  </si>
  <si>
    <t xml:space="preserve">М. Яремчук </t>
  </si>
  <si>
    <t>Уламки</t>
  </si>
  <si>
    <t>А. Якубов</t>
  </si>
  <si>
    <t xml:space="preserve">А. Якубов </t>
  </si>
  <si>
    <t>Кімната Батіка</t>
  </si>
  <si>
    <t>О. Савченко</t>
  </si>
  <si>
    <t>М. Халпахчі</t>
  </si>
  <si>
    <t>Схрон</t>
  </si>
  <si>
    <t>А. Соболевський</t>
  </si>
  <si>
    <t xml:space="preserve">О. Войтенко </t>
  </si>
  <si>
    <t>Оператор Вікторія</t>
  </si>
  <si>
    <t>А. Соболевська</t>
  </si>
  <si>
    <t xml:space="preserve">А. Соболевська </t>
  </si>
  <si>
    <t>Мир для Ніни</t>
  </si>
  <si>
    <t>Ж. Максименко- Довгич</t>
  </si>
  <si>
    <t>Риска</t>
  </si>
  <si>
    <t xml:space="preserve">Є.Сивокінь </t>
  </si>
  <si>
    <t>Червоний. Без лінії фронту</t>
  </si>
  <si>
    <t>З. Буадзе, Т. Ткаченко</t>
  </si>
  <si>
    <t>Фортеця Хаджибей (роб. назва "Пам’ять сонця")</t>
  </si>
  <si>
    <t>Є. Тимошенко, К. Коновалов, М. Давітай</t>
  </si>
  <si>
    <t>Пофарбоване пташеня</t>
  </si>
  <si>
    <t>В. Маргоул</t>
  </si>
  <si>
    <t>ЕВАКУАЦІЯ</t>
  </si>
  <si>
    <t>Є. Тітаренко</t>
  </si>
  <si>
    <t>Емпатія</t>
  </si>
  <si>
    <t>М. Сапатова</t>
  </si>
  <si>
    <t>Глибока вода</t>
  </si>
  <si>
    <t>Злочин актриси Мариськіної</t>
  </si>
  <si>
    <t>Д. Долеско</t>
  </si>
  <si>
    <t>Я був народжений не для війни (Грант Президента)</t>
  </si>
  <si>
    <t xml:space="preserve">В. Робський </t>
  </si>
  <si>
    <t>Місто, яке зникає</t>
  </si>
  <si>
    <t>А. Хохолкін</t>
  </si>
  <si>
    <t xml:space="preserve">В. Придувалов </t>
  </si>
  <si>
    <t>Депортація 44-46 (роб. назва "Переселення 44-46")</t>
  </si>
  <si>
    <t>Т. Лазер</t>
  </si>
  <si>
    <t>Іно</t>
  </si>
  <si>
    <t>Д. Тарасов</t>
  </si>
  <si>
    <t>Р. Романюк</t>
  </si>
  <si>
    <t>210 добрих справ</t>
  </si>
  <si>
    <t>В. Нікітенко</t>
  </si>
  <si>
    <t>Непотрібні речі</t>
  </si>
  <si>
    <t xml:space="preserve">А. Рушковський,  Д. Лисенбарт </t>
  </si>
  <si>
    <t xml:space="preserve">Д. Лисенбарт </t>
  </si>
  <si>
    <t>ТОВ "НОВА ФІЛЬМ"</t>
  </si>
  <si>
    <t>Побачення по-італійські</t>
  </si>
  <si>
    <t>А. Волкова</t>
  </si>
  <si>
    <t>О. Галошина</t>
  </si>
  <si>
    <t>Мажорка</t>
  </si>
  <si>
    <t>М. Лукіч</t>
  </si>
  <si>
    <t>Папині кросівки</t>
  </si>
  <si>
    <t>О. Журба</t>
  </si>
  <si>
    <t>Сіль для моря</t>
  </si>
  <si>
    <t>С. Гусаревич, В Попко</t>
  </si>
  <si>
    <t>Паперушка</t>
  </si>
  <si>
    <t>Л. Остапович</t>
  </si>
  <si>
    <t>Обійми мене</t>
  </si>
  <si>
    <t>К. Король</t>
  </si>
  <si>
    <t>Війна в моїй голові</t>
  </si>
  <si>
    <t>С. Касторних</t>
  </si>
  <si>
    <t>О. Авшаров, С. Касторних</t>
  </si>
  <si>
    <t>Одні</t>
  </si>
  <si>
    <t>М. Артеменко</t>
  </si>
  <si>
    <t>В. Черкашина</t>
  </si>
  <si>
    <t>Подарунок</t>
  </si>
  <si>
    <t xml:space="preserve">М.  Іллєнко </t>
  </si>
  <si>
    <t>О. Мартиросян</t>
  </si>
  <si>
    <t>Ельфова вежа</t>
  </si>
  <si>
    <t>П. Головко</t>
  </si>
  <si>
    <t xml:space="preserve">Бог простить </t>
  </si>
  <si>
    <t xml:space="preserve">М. Артеменко </t>
  </si>
  <si>
    <t xml:space="preserve">О. Хачатрян </t>
  </si>
  <si>
    <t>Максим Оса</t>
  </si>
  <si>
    <t>І. Роздобудько</t>
  </si>
  <si>
    <t>1937. Червоний террор</t>
  </si>
  <si>
    <t>Ілларіон Павлюк</t>
  </si>
  <si>
    <t>В. Рибась</t>
  </si>
  <si>
    <t>2 293,728</t>
  </si>
  <si>
    <t>2 293,73</t>
  </si>
  <si>
    <t>Королі репу</t>
  </si>
  <si>
    <t>Роман Магрук</t>
  </si>
  <si>
    <t>26 200,000</t>
  </si>
  <si>
    <t>20 960,00</t>
  </si>
  <si>
    <t>5 240,00</t>
  </si>
  <si>
    <t>ТОВ «ПРОТОТИП ПРОДАКШН»</t>
  </si>
  <si>
    <t>Скажене Весілля 3</t>
  </si>
  <si>
    <t>Микола Куцик, Олексiй Приходько</t>
  </si>
  <si>
    <t>Любомир Левицький</t>
  </si>
  <si>
    <t>16 000,000</t>
  </si>
  <si>
    <t>7 731,00</t>
  </si>
  <si>
    <t>8 269,00</t>
  </si>
  <si>
    <t>ТОВ "ЗЕТ ПІКЧЕРЗ"</t>
  </si>
  <si>
    <t>Сумні портрети</t>
  </si>
  <si>
    <t xml:space="preserve">Зайцев Ігор Валерійович, Волосевич Роман Олегович </t>
  </si>
  <si>
    <t>В. Кікоть</t>
  </si>
  <si>
    <t>У пошуках Магди</t>
  </si>
  <si>
    <t>Сергій Сай-Боднар</t>
  </si>
  <si>
    <t>Соболєв Денис</t>
  </si>
  <si>
    <t>2 716,345</t>
  </si>
  <si>
    <t>2 716,35</t>
  </si>
  <si>
    <t>Слоуни</t>
  </si>
  <si>
    <t xml:space="preserve">Ігор Шуров </t>
  </si>
  <si>
    <t>Косторов Міша</t>
  </si>
  <si>
    <t>1 797,000</t>
  </si>
  <si>
    <t>1 797,00</t>
  </si>
  <si>
    <t>Доця</t>
  </si>
  <si>
    <t>Сергій Маслобойщиков</t>
  </si>
  <si>
    <t>С. Маслобойщиков</t>
  </si>
  <si>
    <t>17 373,309</t>
  </si>
  <si>
    <t>17 373,31</t>
  </si>
  <si>
    <t>Привоз</t>
  </si>
  <si>
    <t>Єва Нейман</t>
  </si>
  <si>
    <t>Нейман Єва</t>
  </si>
  <si>
    <t>3 561,900</t>
  </si>
  <si>
    <t>3 383,81</t>
  </si>
  <si>
    <t>Андрій Сулейман</t>
  </si>
  <si>
    <t>Аліна Горлова</t>
  </si>
  <si>
    <t>А. Горлова</t>
  </si>
  <si>
    <t>4 073,167</t>
  </si>
  <si>
    <t>2 251,48</t>
  </si>
  <si>
    <t>1 821,68</t>
  </si>
  <si>
    <t>Зірки за обміном</t>
  </si>
  <si>
    <t>Сергій Касторних та Артур Петров</t>
  </si>
  <si>
    <t>О. Даруга</t>
  </si>
  <si>
    <t>15 000,000</t>
  </si>
  <si>
    <t>7 500,00</t>
  </si>
  <si>
    <t>Ма</t>
  </si>
  <si>
    <t>Ганна Гнатенко Шабалдіна</t>
  </si>
  <si>
    <t>Ганна Гнатенко-Шабалдіна</t>
  </si>
  <si>
    <t>1 474,372</t>
  </si>
  <si>
    <t>1 474,37</t>
  </si>
  <si>
    <t>Фаза</t>
  </si>
  <si>
    <t>Засєєв Микола Миколайович, Тріфонов Ілля Олександрович (Ілля Волинець-Тріфонов)</t>
  </si>
  <si>
    <t>Засєєв Микола</t>
  </si>
  <si>
    <t>1 496,795</t>
  </si>
  <si>
    <t>1 496,80</t>
  </si>
  <si>
    <t>Прощання</t>
  </si>
  <si>
    <t>Юрій Марташевський</t>
  </si>
  <si>
    <t>1 491,160</t>
  </si>
  <si>
    <t>1 491,16</t>
  </si>
  <si>
    <t>Ботіночки</t>
  </si>
  <si>
    <t>Лесик Катерина Валентинівна</t>
  </si>
  <si>
    <t>Лесик К.В.</t>
  </si>
  <si>
    <t>1 499,893</t>
  </si>
  <si>
    <t>1 499,89</t>
  </si>
  <si>
    <t>Рак-Самітник – Майстер втечі</t>
  </si>
  <si>
    <t>Валерія Кальченко</t>
  </si>
  <si>
    <t>1 336,473</t>
  </si>
  <si>
    <t>ТОВ "ЕВОС ФІЛЬМ"</t>
  </si>
  <si>
    <t>Як там Катя?</t>
  </si>
  <si>
    <t>Юлія Гончар, Наталя Блок, Сергій Касторних</t>
  </si>
  <si>
    <t>Тинькевич Крістіна</t>
  </si>
  <si>
    <t>11 746,977</t>
  </si>
  <si>
    <t>11 599,98</t>
  </si>
  <si>
    <t>Велотренажер</t>
  </si>
  <si>
    <t>Валентин Лавренюк</t>
  </si>
  <si>
    <t>О.Овчаренко</t>
  </si>
  <si>
    <t>1 000,000</t>
  </si>
  <si>
    <t>Дотик Пінзеля</t>
  </si>
  <si>
    <t>Ірина Ковальчук</t>
  </si>
  <si>
    <t>О. Волоткевич</t>
  </si>
  <si>
    <t>2 257,410</t>
  </si>
  <si>
    <t>2 257,41</t>
  </si>
  <si>
    <t>Шекспір, Війна і Мир</t>
  </si>
  <si>
    <t>Олесь Чернюк</t>
  </si>
  <si>
    <t>Чернюк Олесь</t>
  </si>
  <si>
    <t>1 504,618</t>
  </si>
  <si>
    <t>1 504,62</t>
  </si>
  <si>
    <t>Тепер я турок, не козак</t>
  </si>
  <si>
    <t>Євген Мітько, за участі Вілена Новака</t>
  </si>
  <si>
    <t>Новак Вілен</t>
  </si>
  <si>
    <t>46 261,519</t>
  </si>
  <si>
    <t>37 009,22</t>
  </si>
  <si>
    <t>9 252,30</t>
  </si>
  <si>
    <t>Тарас Томенко, Любов Якимчук</t>
  </si>
  <si>
    <t>60 045,396</t>
  </si>
  <si>
    <t>30 022,70</t>
  </si>
  <si>
    <t>ТОВ "АП ЮЕЙ СТУДІО"</t>
  </si>
  <si>
    <t>Між нами</t>
  </si>
  <si>
    <t>Соломія Томащук, Юрій Дунай</t>
  </si>
  <si>
    <t>Томощук Соломія</t>
  </si>
  <si>
    <t>11 080,124</t>
  </si>
  <si>
    <t>Джура-Королевич</t>
  </si>
  <si>
    <t>Ухачевський С.Ю.</t>
  </si>
  <si>
    <t>А. Гойда</t>
  </si>
  <si>
    <t>28 399,473</t>
  </si>
  <si>
    <t>28 399,47</t>
  </si>
  <si>
    <t>Залізні метелики</t>
  </si>
  <si>
    <t>Роман Любий</t>
  </si>
  <si>
    <t>4 280,536</t>
  </si>
  <si>
    <t>2 305,85</t>
  </si>
  <si>
    <t>1 974,69</t>
  </si>
  <si>
    <t>Українське кіно. Становлення</t>
  </si>
  <si>
    <t>Антон Базелінський</t>
  </si>
  <si>
    <t>Тіменко Олександр</t>
  </si>
  <si>
    <t>1 803,087</t>
  </si>
  <si>
    <t>1 622,78</t>
  </si>
  <si>
    <t>Хоробрі Зайці</t>
  </si>
  <si>
    <t>Алла Грицай</t>
  </si>
  <si>
    <t>Франсіско Хав`єр Печес Кортес</t>
  </si>
  <si>
    <t>93 400,000</t>
  </si>
  <si>
    <t>10 000,00</t>
  </si>
  <si>
    <t>83 400,00</t>
  </si>
  <si>
    <t>Тигр блукає поруч</t>
  </si>
  <si>
    <t>Анастасія Фалілеєва</t>
  </si>
  <si>
    <t>анімація</t>
  </si>
  <si>
    <t>1 540,095</t>
  </si>
  <si>
    <t>Людина волі</t>
  </si>
  <si>
    <t>Валентин Дігтяренко</t>
  </si>
  <si>
    <t>1 477,70</t>
  </si>
  <si>
    <t>Egregor</t>
  </si>
  <si>
    <t>Любомир Левицький, Сергій Касторних, Роуз Омрі</t>
  </si>
  <si>
    <t>С. Капралова</t>
  </si>
  <si>
    <t>66 268,677</t>
  </si>
  <si>
    <t>22 000,00</t>
  </si>
  <si>
    <t>44 268,677</t>
  </si>
  <si>
    <t>Велике Коло</t>
  </si>
  <si>
    <t>Артем Сурін</t>
  </si>
  <si>
    <t>1 994,015</t>
  </si>
  <si>
    <t>1 350,00</t>
  </si>
  <si>
    <t>Поламані</t>
  </si>
  <si>
    <t>Соломія Томащук</t>
  </si>
  <si>
    <t>Валерій Гриценко</t>
  </si>
  <si>
    <t>1 498,898</t>
  </si>
  <si>
    <t>ТОВ "В`Ю ЛАБ"</t>
  </si>
  <si>
    <t>Маляр</t>
  </si>
  <si>
    <t>Олександр Захарченко</t>
  </si>
  <si>
    <t>Одуванчіков Саша</t>
  </si>
  <si>
    <t>1 500,000</t>
  </si>
  <si>
    <t>1 500,00</t>
  </si>
  <si>
    <t>Місія - космос</t>
  </si>
  <si>
    <t>Валерія Іваненко</t>
  </si>
  <si>
    <t>Шахворостов Сергій</t>
  </si>
  <si>
    <t>4 204,595</t>
  </si>
  <si>
    <t>3 363,68</t>
  </si>
  <si>
    <t>Терикони</t>
  </si>
  <si>
    <t>Тарас Томенко</t>
  </si>
  <si>
    <t>4 659,681</t>
  </si>
  <si>
    <t>4 573,72</t>
  </si>
  <si>
    <t>Марія</t>
  </si>
  <si>
    <t>Алла Мегель</t>
  </si>
  <si>
    <t>Марія Яремчук</t>
  </si>
  <si>
    <t>Між небом та горами</t>
  </si>
  <si>
    <t>Дмитро Грешко</t>
  </si>
  <si>
    <t>Про моряка</t>
  </si>
  <si>
    <t>Коваль С.М.</t>
  </si>
  <si>
    <t>Степан Коваль</t>
  </si>
  <si>
    <t>1 009,239</t>
  </si>
  <si>
    <t>ТОВ "КІНОКІТ"</t>
  </si>
  <si>
    <t>Я сама</t>
  </si>
  <si>
    <t>Андрій Хіміч</t>
  </si>
  <si>
    <t>1 145,00</t>
  </si>
  <si>
    <t>ТОВ "Ю.ЕФ.АЙ.ПРОДАКШНЗ"</t>
  </si>
  <si>
    <t>Світлячки</t>
  </si>
  <si>
    <t>Марина Артеменко</t>
  </si>
  <si>
    <t>Марина Софійчук</t>
  </si>
  <si>
    <t>1 499,53</t>
  </si>
  <si>
    <t>Бурштинові копи</t>
  </si>
  <si>
    <t>Іван Малешко</t>
  </si>
  <si>
    <t>А. Бухтіярова</t>
  </si>
  <si>
    <t>3 875,000</t>
  </si>
  <si>
    <t>Незвичайні грецькі похорони в Карпатах</t>
  </si>
  <si>
    <t>Заза Буадзе, Григоріс Карантінакіс</t>
  </si>
  <si>
    <t>З. Буадзе</t>
  </si>
  <si>
    <t>34 560,001</t>
  </si>
  <si>
    <t>20 025,011</t>
  </si>
  <si>
    <t>Стрічка</t>
  </si>
  <si>
    <t>Сергій Мільніенко</t>
  </si>
  <si>
    <t>Черкаський Олександр</t>
  </si>
  <si>
    <t>9 000,000</t>
  </si>
  <si>
    <t>9 000,00</t>
  </si>
  <si>
    <t>Небесні мотори</t>
  </si>
  <si>
    <t xml:space="preserve">Ольга Огаркова </t>
  </si>
  <si>
    <t>Ангел Ангелов</t>
  </si>
  <si>
    <t>Нарижнєв О.О.</t>
  </si>
  <si>
    <t>О. Нарижнєв</t>
  </si>
  <si>
    <t>1 975,000</t>
  </si>
  <si>
    <t>1 975,00</t>
  </si>
  <si>
    <t>ТОВ «ТЕТ-ПРОДАКШН»</t>
  </si>
  <si>
    <t>Волохатий блог. Другий сезон.</t>
  </si>
  <si>
    <t>Якимова Анастасія</t>
  </si>
  <si>
    <t>Роман Полотнянко</t>
  </si>
  <si>
    <t>анімаційний серіал</t>
  </si>
  <si>
    <t>Україна за кадром</t>
  </si>
  <si>
    <t>Лук'ян Галкін</t>
  </si>
  <si>
    <t>Васильченко Владислав</t>
  </si>
  <si>
    <t>Білий Ворон</t>
  </si>
  <si>
    <t>Мар'ян Бушан, Микола Воронін</t>
  </si>
  <si>
    <t>М. Бушан</t>
  </si>
  <si>
    <t>ТОВ “ЕССЕ ПРОДАКШН ХАУС”</t>
  </si>
  <si>
    <t>Стоп-Земля</t>
  </si>
  <si>
    <t>Катерина Горностай</t>
  </si>
  <si>
    <t>Горностай Катерина</t>
  </si>
  <si>
    <t>Я і Фелікс</t>
  </si>
  <si>
    <t>Цілик Ірина, Чередник Артем</t>
  </si>
  <si>
    <t>Ірина Цілик</t>
  </si>
  <si>
    <t>Відблиск</t>
  </si>
  <si>
    <t>AB OVO</t>
  </si>
  <si>
    <t>О. Вікен</t>
  </si>
  <si>
    <t>ТОВ "МИР І КО ПРОДАКШН"</t>
  </si>
  <si>
    <t>Лалібела</t>
  </si>
  <si>
    <t>А. Морозова, М. Артеменко, О. Артеменко</t>
  </si>
  <si>
    <t>А.Морозова</t>
  </si>
  <si>
    <t>Довбуш</t>
  </si>
  <si>
    <t>О. Санін, В. Беленчук-Портек, М. Черниш</t>
  </si>
  <si>
    <t>О. Санін</t>
  </si>
  <si>
    <t>21 929,212</t>
  </si>
  <si>
    <t>Їх було 33</t>
  </si>
  <si>
    <t>Є. Цветанська</t>
  </si>
  <si>
    <t>Марина Польшина</t>
  </si>
  <si>
    <t>ТОВ "СТАР МЕДІА ПРОДЮСЕРСЬКИЙ ХАБ"</t>
  </si>
  <si>
    <t>Я, Побєда і Берлін</t>
  </si>
  <si>
    <t>Олексіій Комаровський, Ніна Шуліка, Анатолій Крим</t>
  </si>
  <si>
    <t>Ряшина Ольга</t>
  </si>
  <si>
    <t>10 000,000</t>
  </si>
  <si>
    <t>ТОВ "ДЗІДЗЬОФІЛЬМ"</t>
  </si>
  <si>
    <t>Де гроші?</t>
  </si>
  <si>
    <t>Секргій Алімов, Тарас Дронь, Павло Остріков, Сергій Либа, Кирило Тимченко, Михайло Хома, Діана Юраш</t>
  </si>
  <si>
    <t>Михайло Хома</t>
  </si>
  <si>
    <t>5 400,000</t>
  </si>
  <si>
    <t>Кава з кардамоном</t>
  </si>
  <si>
    <t>Ольга Кржечевська, Наталія Рибалко, Наталія Яковлева, Олександр Процюк</t>
  </si>
  <si>
    <t>Марина Степанська</t>
  </si>
  <si>
    <t>ігровий
телесеріал</t>
  </si>
  <si>
    <t>10 734,600</t>
  </si>
  <si>
    <t>Плай</t>
  </si>
  <si>
    <t>Єва Джишиашвілі</t>
  </si>
  <si>
    <t>ТОВ «ДІДЖІТАЛ РЕЛІДЖН»</t>
  </si>
  <si>
    <t>Щоденник нареченої Христа</t>
  </si>
  <si>
    <t>М. Смеречинська</t>
  </si>
  <si>
    <t>ТОВ "435ФІЛМС"</t>
  </si>
  <si>
    <t>Євродонбас</t>
  </si>
  <si>
    <t>Корній Грицюк, Анна Паленчук</t>
  </si>
  <si>
    <t>Корній Грицюк</t>
  </si>
  <si>
    <t>Клондайк</t>
  </si>
  <si>
    <t>М. Горбач</t>
  </si>
  <si>
    <t>М.  Горбач</t>
  </si>
  <si>
    <t>5 192,000</t>
  </si>
  <si>
    <t>Носоріг</t>
  </si>
  <si>
    <t>Олег Сенцов</t>
  </si>
  <si>
    <t>Національна команда</t>
  </si>
  <si>
    <t>Микола Васильков</t>
  </si>
  <si>
    <t>Володимир Мула</t>
  </si>
  <si>
    <t>Крихка пам'ять</t>
  </si>
  <si>
    <t>Ігор Іванько, Пономарьова Марія</t>
  </si>
  <si>
    <t>Ігор Іванько</t>
  </si>
  <si>
    <t>4 108,528</t>
  </si>
  <si>
    <t>Рома</t>
  </si>
  <si>
    <t>Ольга Журба</t>
  </si>
  <si>
    <t>7 243,309</t>
  </si>
  <si>
    <t>Я, Ніна</t>
  </si>
  <si>
    <t>Ольга Куровець, Марися Нікітюк</t>
  </si>
  <si>
    <t>Марися Нікітюк</t>
  </si>
  <si>
    <t>19 657,360</t>
  </si>
  <si>
    <t>7 870, 061</t>
  </si>
  <si>
    <t>Дон Жуан із Жашкова</t>
  </si>
  <si>
    <t>Оксана Гриценко, Віктор Буток</t>
  </si>
  <si>
    <t>В.Буток</t>
  </si>
  <si>
    <t>Територія</t>
  </si>
  <si>
    <t>Мішель Ладес</t>
  </si>
  <si>
    <t>ТОВ "ТЕТ-ПРОДАКШН"</t>
  </si>
  <si>
    <t>Переслідуючи вогонь</t>
  </si>
  <si>
    <t>Марцева Лариса</t>
  </si>
  <si>
    <t>Денис Тарасов</t>
  </si>
  <si>
    <t>ігровий телесеріал</t>
  </si>
  <si>
    <t>Миротворці. Перша місія</t>
  </si>
  <si>
    <t>Кіршин Андрій</t>
  </si>
  <si>
    <t>Валентина Охлопкова</t>
  </si>
  <si>
    <t>Згасаюче світло</t>
  </si>
  <si>
    <t>Орленко Іван</t>
  </si>
  <si>
    <t>20,54</t>
  </si>
  <si>
    <t>ТОВ "ТВІЙ НАЙКРАЩИЙ ФЕСТИВАЛЬ"</t>
  </si>
  <si>
    <t>Найкращі вихідні</t>
  </si>
  <si>
    <t>Лодкіна Анастасія, Глущенко Микита</t>
  </si>
  <si>
    <t>Климчук Владислав</t>
  </si>
  <si>
    <t>Вовчата</t>
  </si>
  <si>
    <t>Нікітюк Марися</t>
  </si>
  <si>
    <t>Добродніцина Тетяна</t>
  </si>
  <si>
    <t>ТОВ "АЛЬБАТРОС КОММУНІКОС УКРАЇНА"</t>
  </si>
  <si>
    <t>Лимани</t>
  </si>
  <si>
    <t>Лисенко Сергій</t>
  </si>
  <si>
    <t>ТОВ продакшн "ДАЛІ БУДЕ ФІЛЬМЗ</t>
  </si>
  <si>
    <t>Теплі Лиця</t>
  </si>
  <si>
    <t>Готфрід (Горіна) Антоніна</t>
  </si>
  <si>
    <t xml:space="preserve">Горіна Антоніна </t>
  </si>
  <si>
    <t>Скажені сусіди</t>
  </si>
  <si>
    <t>Куцик Микола, Стень Ярослав, Тимченко Кирило, Гациляк Богдан</t>
  </si>
  <si>
    <t>Олег Борщевський</t>
  </si>
  <si>
    <t>ТОВ "ЕФ ФІЛМЗ"</t>
  </si>
  <si>
    <t>Сусідка</t>
  </si>
  <si>
    <t>Ірена Карпа</t>
  </si>
  <si>
    <t>Наталя Пасеницька</t>
  </si>
  <si>
    <t>ТОВ "ФІЛЬМ Ю ЕЙ ПРОДАКШН"</t>
  </si>
  <si>
    <t>Велика прогулянка</t>
  </si>
  <si>
    <t>Артур Лерман, Вячеслав Островцев, Гарік Бірча</t>
  </si>
  <si>
    <t xml:space="preserve"> Зборовський Олег </t>
  </si>
  <si>
    <t>ГКЧП</t>
  </si>
  <si>
    <t xml:space="preserve"> Аркадій Непиталюк</t>
  </si>
  <si>
    <t xml:space="preserve"> ігровий</t>
  </si>
  <si>
    <t>ТОВ "ЧАСТОГУСТО"</t>
  </si>
  <si>
    <t>Бартка</t>
  </si>
  <si>
    <t>Володимир Бокум</t>
  </si>
  <si>
    <t>ТОВ "ВІАТЕЛ"</t>
  </si>
  <si>
    <t>Ля Палісіада</t>
  </si>
  <si>
    <t>Філіп Сотніченко</t>
  </si>
  <si>
    <t>І кожна річка</t>
  </si>
  <si>
    <t>Анастасія Матешко</t>
  </si>
  <si>
    <t>Олеся Моргунець-Ісаєнко</t>
  </si>
  <si>
    <t>ТОВ «ЕССЕ ПРОДАКШН ХАУС»</t>
  </si>
  <si>
    <t>Оптика</t>
  </si>
  <si>
    <t>Кальченко-Донцова Валерія
Новіков Олексій</t>
  </si>
  <si>
    <t>Новіков Олексій</t>
  </si>
  <si>
    <t>Один білборд біля цвинтаря</t>
  </si>
  <si>
    <t>Євген Положій</t>
  </si>
  <si>
    <t>Юрій Ластівка</t>
  </si>
  <si>
    <t>ТОВ "ФОРФІЛЗМ"</t>
  </si>
  <si>
    <t>Люксембург, Люксембург</t>
  </si>
  <si>
    <t>Антоніо Лукіч</t>
  </si>
  <si>
    <t>Блуд і Кавун</t>
  </si>
  <si>
    <t>Волоткевич Олег</t>
  </si>
  <si>
    <t>Батько (Обмін)</t>
  </si>
  <si>
    <t>Лінартович Констянтин, Дудко Владислав</t>
  </si>
  <si>
    <t>Володимир Харченко-Куликовський</t>
  </si>
  <si>
    <t>Коза Ностра. Хрещена мати</t>
  </si>
  <si>
    <t>Лодкіна Анастасія Володимирівна</t>
  </si>
  <si>
    <t>Потатуєв Павло Павлович, Лодкіна Анастасія Володимирівна</t>
  </si>
  <si>
    <t>1 625,00</t>
  </si>
  <si>
    <t>ТОВ "МУН МЕН"</t>
  </si>
  <si>
    <t>Будинок зі скалок</t>
  </si>
  <si>
    <t>Сімон Леренг</t>
  </si>
  <si>
    <t>ТОВ «ОДЕСА ФІЛЬМ ПРОДАКШН»</t>
  </si>
  <si>
    <t>Край ріки</t>
  </si>
  <si>
    <t>Марін Дамянов, Васил Барков</t>
  </si>
  <si>
    <t>Васил Барков</t>
  </si>
  <si>
    <t>Мавка. Лісова пісня</t>
  </si>
  <si>
    <t>Ірина Костюк, Ганна Коваль, Ярослав Войцешек</t>
  </si>
  <si>
    <t>Олександр Рубан, Олег Маламуж</t>
  </si>
  <si>
    <t>Деміург</t>
  </si>
  <si>
    <t>Ольга Семак</t>
  </si>
  <si>
    <t>ТОВ "БОЗОНФІЛМ"</t>
  </si>
  <si>
    <t>Памфір</t>
  </si>
  <si>
    <t>Дмитро Сухолиткий-Собчук</t>
  </si>
  <si>
    <t>39 790, 20</t>
  </si>
  <si>
    <t>Спас
(Бачення метелика)</t>
  </si>
  <si>
    <t>Наконечний Максим, Ірина Цілик</t>
  </si>
  <si>
    <t>Наконечний Максим</t>
  </si>
  <si>
    <t>ТОВ "ІСТМЕН ФІЛМС"</t>
  </si>
  <si>
    <t>Мирний 21</t>
  </si>
  <si>
    <t>Ярослав Яріш, Сергій Касторних, Анатолій Коцюрба</t>
  </si>
  <si>
    <t>Ахтем Сеітаблаєв</t>
  </si>
  <si>
    <t>№ з/п</t>
  </si>
  <si>
    <t>Назва елемента паспорта даних</t>
  </si>
  <si>
    <t>Опис набору даних, необхідний для його ідентифікації та використання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</si>
  <si>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</si>
  <si>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</si>
  <si>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 (до 254 символів)</t>
  </si>
  <si>
    <t>Фільми, вироблені за державні кошти</t>
  </si>
  <si>
    <t>Стислий опис змісту набору даних
(до 4000 символів)</t>
  </si>
  <si>
    <t>Для кожного фільму виробленому за державні кошти треба  зазначити: назва студії виробника, назва фільму, автор(и) сценарію, режисер(и), рік завершення, тривальсть фільму (хвилин екранного часу, вид фільму, загальна кошторисна вартість, сума за рахунок Держкіно, сума за рахунок Продюсера-Виконавця (за наявності)</t>
  </si>
  <si>
    <t>Підстава та призначення збору інформації, що міститься в наборі даних</t>
  </si>
  <si>
    <t>Відомості про мову інформації, яка
міститься у наборі даних</t>
  </si>
  <si>
    <t>українська</t>
  </si>
  <si>
    <t>Формат (формати), в якому доступний
набір даних</t>
  </si>
  <si>
    <t xml:space="preserve"> XLS(X)</t>
  </si>
  <si>
    <t xml:space="preserve">Формат стиснення набору даних (за наявності такого стиснення)
</t>
  </si>
  <si>
    <t>-</t>
  </si>
  <si>
    <t>Дата i час першого оприлюднення набору даних</t>
  </si>
  <si>
    <t>Дата i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</si>
  <si>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</si>
  <si>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</si>
  <si>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щокварталу</t>
  </si>
  <si>
    <t>Ключові слова, які відображають
основний зміст набору даних</t>
  </si>
  <si>
    <t>гіперпосилання на набір даних
(електронний файл для завантаження a6o інтерфейс прикладного програмування)</t>
  </si>
  <si>
    <t>гіперпосилання на структуру набору
даних (електронний файл для завантаження a6o інтерфейс
прикладного програмування)</t>
  </si>
  <si>
    <t>Відомості про розпорядника інформації, у володінні якого перебувас набір даних</t>
  </si>
  <si>
    <t>Державне агентство України з питань кіно</t>
  </si>
  <si>
    <t>Відомості про особу, відповідальну за
підготовку, формування та оприлюднення наборів даних відповідно до Переліку наборів даних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</si>
  <si>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</si>
  <si>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Режисер(и)</t>
  </si>
  <si>
    <t>15 869,990</t>
  </si>
  <si>
    <t>6 900,00</t>
  </si>
  <si>
    <t>ТОВ "АНІМАГРАД"</t>
  </si>
  <si>
    <t>187 241,525</t>
  </si>
  <si>
    <t>ТОВ "КІНОКОМПАНІЯ "МЕТРОПОЛІС"</t>
  </si>
  <si>
    <t>1 338,448</t>
  </si>
  <si>
    <t>ТОВ "ТАБОР"</t>
  </si>
  <si>
    <t>ФІЛЬМИ, ВИРОБЛЕНІ ЗА ДЕРЖАВНІ КОШТИ У 2023 РОЦІ</t>
  </si>
  <si>
    <t>ФІЛЬМИ, ВИРОБЛЕНІ ЗА ДЕРЖАВНІ КОШТИ У 2020 РОЦІ</t>
  </si>
  <si>
    <t>ФІЛЬМИ, ВИРОБЛЕНІ ЗА ДЕРЖАВНІ КОШТИ У 2021 РОЦІ</t>
  </si>
  <si>
    <t>ФОП ОМЕЛЬЯНОВ ОЛЕКСАНДР ІГОРОВИЧ</t>
  </si>
  <si>
    <t>ТОВ "ФЕМІЛІ ПРОДАКШЕН СТУДІО"</t>
  </si>
  <si>
    <t>ФОП МОРГУНЕЦЬ-ІСАЄНКО О.О.</t>
  </si>
  <si>
    <t>ФОП КОВАЛЕНКО ЄВГЕНІЙ АНАТОЛІЙОВИЧ</t>
  </si>
  <si>
    <t>ФОП РАЙ АНДРІЙ ВОЛОДИМИРОВИЧ</t>
  </si>
  <si>
    <t>ТОВ "КІНОКОМПАНІЯ 2016"</t>
  </si>
  <si>
    <t>ТОВ "РРП ГРУП"</t>
  </si>
  <si>
    <t>ПП "МАЙСТЕР ПРОДАКШН"</t>
  </si>
  <si>
    <t>ПП "КІНОКОМПАНІЯ "МАГІКА-ФІЛЬМ"</t>
  </si>
  <si>
    <t>ТОВ "СТУДІЯ "КІНОРОБ"</t>
  </si>
  <si>
    <t>ТОВ "ДИРЕКТОРІЯ КІНО"</t>
  </si>
  <si>
    <t>ТОВ "ДІДЖІТАЛ РЕЛІДЖН"</t>
  </si>
  <si>
    <t>ТОВ "ЛАЙМОВЕ СВІТЛО"</t>
  </si>
  <si>
    <t>ТОВ "ПРОДАКШН№1"</t>
  </si>
  <si>
    <t>ФОП ЛАВРЕНЮК ВАЛЕНТИН СЕРГІЙОВИЧ</t>
  </si>
  <si>
    <t>ТОВ "НАШ ПРОДАКШН ЛТД"</t>
  </si>
  <si>
    <t>ТОВ "ПРОДАКШН №1"</t>
  </si>
  <si>
    <t>ПРАТ "ОДЕСЬКА КІНОСТУДІЯ"</t>
  </si>
  <si>
    <t>ТОВ "ФРЕШ ПРОДАКШН Ю ЕЙ"</t>
  </si>
  <si>
    <t>ТОВ "КОБЗА ФІЛЬМ"</t>
  </si>
  <si>
    <t>ГО "ВАВИЛОН13"</t>
  </si>
  <si>
    <t>ТОВ "ВИДАВНИЦТВО "ГЛОУБЕРРІ БУКС"</t>
  </si>
  <si>
    <t>ТОВ "СТУДІО КАПІ"</t>
  </si>
  <si>
    <t>ТОВ "СКРИН МЕДІА ЮКРЕЙН"</t>
  </si>
  <si>
    <t>ТОВ "ПРАЙМ СТОРІ ПІКЧЕРС"</t>
  </si>
  <si>
    <t>ТОВ "СПІЛЬНА ПЕРЕМОГА ПРОДАКШН"</t>
  </si>
  <si>
    <t>ТОВ "ІНСАЙТМЕДІА"</t>
  </si>
  <si>
    <t>ФОП ЯРЕМЧУК МАРІЯ ВАЛЕРІЇВНА</t>
  </si>
  <si>
    <t>ФОП ГРЕШКО Д.Д.</t>
  </si>
  <si>
    <t>ТОВ "НОВАТОРФІЛЬМ"</t>
  </si>
  <si>
    <t>ТОВ "КІНОХІТ Ю ЕЙ"</t>
  </si>
  <si>
    <t>ТОВ "ІНСАЙТМЕДІА" ПРОДЮСЕРСЬКИЙ ЦЕНТР</t>
  </si>
  <si>
    <t>ТОВ "СТУДІЯ "ЧЕРВОНИЙ СОБАКА"</t>
  </si>
  <si>
    <t>ТОВ "МАЛАНКА СТУДІОЗ"</t>
  </si>
  <si>
    <t>ТОВ "МАНІФЕСТО18"</t>
  </si>
  <si>
    <t>ТОВ "АНІМАЦІЙНА СТУДІЯ "УМ-ГРУП"</t>
  </si>
  <si>
    <t>ТОВ "ЛАЙМ ЛАЙТ"</t>
  </si>
  <si>
    <t>ТОВ "АРСЕНАЛ ФІЛМЗ"</t>
  </si>
  <si>
    <t>ТОВ "БІОФЬЮЛ ТЕХНОЛОДЖИ УКРАЇНА"</t>
  </si>
  <si>
    <t>ФОП ДРІЗ О. Я.</t>
  </si>
  <si>
    <t>ТОВ "АЙ К'Ю"</t>
  </si>
  <si>
    <t>ТОВ "КЕДР ФІЛЬМ"</t>
  </si>
  <si>
    <t>ТОВ "КРАЙ КІНЕМА"</t>
  </si>
  <si>
    <t>ТОВ "ТЕЛЕПРОСТІР СТУДІО"</t>
  </si>
  <si>
    <t>ТОВ "БУРЛАКА ФІЛМС"</t>
  </si>
  <si>
    <t>ТОВ "ЯНІНА СОКОЛОВА ПРОДАКШН"</t>
  </si>
  <si>
    <t>ТОВ «МАЛАНКА СТУДІОЗ»</t>
  </si>
  <si>
    <t xml:space="preserve">ОДЕСЬКА КІНОСТУДІЯ </t>
  </si>
  <si>
    <t>ПП "ІНТЕРФІЛЬМ"</t>
  </si>
  <si>
    <t>ТОВ "СОТА СИНЕМА ГРУП"</t>
  </si>
  <si>
    <t>УКРКІНОХРОНІКА</t>
  </si>
  <si>
    <t>КІНЕМАТЕКА</t>
  </si>
  <si>
    <t>ТОВ "ГАРМАТА ФІЛЬМ"</t>
  </si>
  <si>
    <t>КП "КОНТАКТ"</t>
  </si>
  <si>
    <t>ПП "ІНСПІРЕЙШН ФІЛМЗ"</t>
  </si>
  <si>
    <t>ТОВ "КІНЕМАТОГРАФІСТ"</t>
  </si>
  <si>
    <t>УКРАНІМАФІЛЬМ</t>
  </si>
  <si>
    <t>ПП"КІНПРОДАКШЕН"</t>
  </si>
  <si>
    <t>ТОВ "ТЕЛЕКОН"</t>
  </si>
  <si>
    <t>ТОВ"СТОЖАРИ"</t>
  </si>
  <si>
    <t>ТОВ "ЄС СІ ДЖІ КАРМЕН"</t>
  </si>
  <si>
    <t>ТОВ "АРАТТА ТУР КАРПАТИ"</t>
  </si>
  <si>
    <t>ТОВ "ІНСАЙТМЕДИА ПРОДЮСЕРСЬКИЙ" ЦЕНТР</t>
  </si>
  <si>
    <t>ЗАТ "ОДЕСЬКА КІНОСТУДІЯ"</t>
  </si>
  <si>
    <t>ДП НКХФ ІМ. О. ДОВЖЕНКО</t>
  </si>
  <si>
    <t>ДП УКРКІНОХРОНІКА</t>
  </si>
  <si>
    <t>ТОВ "КІНОСТУДІЯ ДЮФ ІМ. ХАНЖОНКОВА"</t>
  </si>
  <si>
    <t>ТОВ "АРТХАУЗ ТРАФІК"</t>
  </si>
  <si>
    <t>ФОП ЖУРЖЕНКО</t>
  </si>
  <si>
    <t>ТОВ "ГАРМАТА ФІЛЬМ ПРОДАКШН"</t>
  </si>
  <si>
    <t>"МАГІКА-ФІЛЬМ"</t>
  </si>
  <si>
    <t>ДП "НАЦІОНАЛЬНА КІНЕМАТИКА УКРАЇНИ"</t>
  </si>
  <si>
    <t>ФОП СЕРДЮК М.Г.</t>
  </si>
  <si>
    <t>МГО   "ЦЕНТР.ПРИП'ЯТЬ.КОМ"</t>
  </si>
  <si>
    <t>ФОП ВОЛИНЩИКОВ В'ЯЧЕСЛАВ ЮРІЙОВИЧ</t>
  </si>
  <si>
    <t>ТОВ "ГАГАРІН МЕДІА"</t>
  </si>
  <si>
    <t>ТОВ "НОВАТОР ФІЛЬМ"</t>
  </si>
  <si>
    <t>ДП "НАЦІОНАЛЬНА КІНЕМАТЕКА"</t>
  </si>
  <si>
    <t>ДП НКХФ ІМ. О. ДОВЖЕНКА</t>
  </si>
  <si>
    <t>ТОВ "ТАТОФІЛЬМ"</t>
  </si>
  <si>
    <t>ДП НКХФ ІМ. О ДОВЖЕНКА</t>
  </si>
  <si>
    <t>ДП УКРАНІМАФІЛЬМ</t>
  </si>
  <si>
    <t>КП "КІНОСТУДІЯ "КОНТАКТ" НСКУ</t>
  </si>
  <si>
    <t>ТОВ ФРЕШ ПРОДАКШН</t>
  </si>
  <si>
    <t>ТОВ "КІНОФАБРИКА"</t>
  </si>
  <si>
    <t>ТОВ "ІНСАЙТМЕДИА" ПРОДЮСЕРСЬКИЙ  ЦЕНТР</t>
  </si>
  <si>
    <t>ТОВ "МАРКУС ФІЛЬМ"</t>
  </si>
  <si>
    <t>ТОВ "ПАТРІОТ-ФІЛЬМ"</t>
  </si>
  <si>
    <t>ДП "УКРКІНОХРОНІКА"</t>
  </si>
  <si>
    <t>ТОВ "НООСФЕРА"</t>
  </si>
  <si>
    <t>ТОВ "ГУЛІВЕРСІНЕМА"</t>
  </si>
  <si>
    <t>ТОВ "ВІЗІТ СІНЕМА"</t>
  </si>
  <si>
    <t>ТОВ "АРТХАУС ТРАФІК"</t>
  </si>
  <si>
    <t>ТОВ «СТУДІЯ «ЧЕРВОНИЙ СОБАКА»</t>
  </si>
  <si>
    <t>ТОВ "УКРКІНО"</t>
  </si>
  <si>
    <t>ДП "НАЦІОНАЛЬНА КІНЕМАТЕКА УКРАЇНИ"</t>
  </si>
  <si>
    <t>ТОВ ПРОДАКШ №1"</t>
  </si>
  <si>
    <t>ДП "НАЦІОНАЛЬНА КІНОСТУДІЯ ХУДОЖНІХ ФІЛЬМІВ ІМЕНІ О.ДОВЖЕНКА"</t>
  </si>
  <si>
    <t>ДП "УКРАЇНСЬКА СТУДІЯ ХРОНІКАЛЬНО-ДОКУМЕНТАЛЬНИХ ФІЛЬМІВ"</t>
  </si>
  <si>
    <t>ТОВ "КІНОКОМПАНІЯ "МАГІКА-ФІЛЬМ"</t>
  </si>
  <si>
    <t>ТОВ "СТУДІЯ ТВ+"</t>
  </si>
  <si>
    <t>ДП "УКРАЇНСЬКА СТУДІЯ АНІМАЦІЙНИХ ФІЛЬМІВ"</t>
  </si>
  <si>
    <t>ТОВ "ТРЕМБІТА ФІЛЬМ"</t>
  </si>
  <si>
    <t>ФІЛЬМИ, ВИРОБЛЕНІ ЗА ДЕРЖАВНІ КОШТИ У 2019 РОЦІ</t>
  </si>
  <si>
    <t>ТОВ "КІНОКОМПАНІЯ КАЗКА ПРОДАКШН"</t>
  </si>
  <si>
    <t>ПП "МИСТЕЦЬКЕ АГЕНТСТВО "ПЕРЛИНИ СЕЗОНУ"</t>
  </si>
  <si>
    <t>ТОВ "ТУКАН ПРОДАКШН"</t>
  </si>
  <si>
    <t>ТОВ "СУЧАСНЕ УКРАЇНСЬКЕ КІНО"</t>
  </si>
  <si>
    <t>ТОВ "ЕССЕ ПРОДАКШН ХАУС"</t>
  </si>
  <si>
    <t>ТОВ "СТУДІЯ "ЗОЛОТЕ РУНО"</t>
  </si>
  <si>
    <t>ТОВ "СТУДІЯ ГАРМАТА ФІЛЬМ"</t>
  </si>
  <si>
    <t xml:space="preserve">ТОВ "ІЛЛЄНКО ФІЛЬМ"  </t>
  </si>
  <si>
    <t>ТОВ "ДОБРАНІЧФІЛЬМ"</t>
  </si>
  <si>
    <t>ТОВ "КІНОКОМПАНІЯ "ГАГАРІН МЕДІА"</t>
  </si>
  <si>
    <t>ТОВ "АТАСОВ ФІЛЬМ ТРЕВЕЛ"</t>
  </si>
  <si>
    <t>ТОВ "КІНОСТУДІЯ "КІНЕМАТОГРАФІСТ"</t>
  </si>
  <si>
    <t>ТОВ "БОРИСФЕН-С"</t>
  </si>
  <si>
    <t>ТОВ "МЕЙНСТРІМ ПІКЧЕРС"</t>
  </si>
  <si>
    <t>ТОВ "ФЕМІЛІ ПРОДАКШН СТУДІО"</t>
  </si>
  <si>
    <t>ТОВ "БАНК ІДЕЙ"</t>
  </si>
  <si>
    <t>ТОВ "ФІЛЬМ Ю ЕЙ ТЕЛЕВІЖН"</t>
  </si>
  <si>
    <t>ФОП ЯРЕМЧУК</t>
  </si>
  <si>
    <t>ТОВ "ЗНІМАЛЬНИЙ ЦЕХ АРТУРА ЯКУБОВА"</t>
  </si>
  <si>
    <t>ТOB "ПРЕМ`ЄР МЕДІА"</t>
  </si>
  <si>
    <t>ФОП ВОЙТЕНКО ОКСАНА ВОЛОДИМИРІВНА</t>
  </si>
  <si>
    <t>ТОВ «ЛАЙМ ЛАЙТ СТУДІЯ»</t>
  </si>
  <si>
    <t>ТОВ "КЕЙ АНІМЕЙШЕН СТУДІО"</t>
  </si>
  <si>
    <t>ТОВ "МПЦ "ФОР-ПОСТ"</t>
  </si>
  <si>
    <t>ТОВ "ТРАФІК ФІЛЬМЗ"</t>
  </si>
  <si>
    <t xml:space="preserve"> ТОВ "ФРЕШ ПРОДАКШН Ю ЕЙ"</t>
  </si>
  <si>
    <t>ТОВ "210 ДОБРИХ СПРАВ"</t>
  </si>
  <si>
    <t>ТОВ " МАРКУС ФІЛЬМ"</t>
  </si>
  <si>
    <t>ТОВ АП ЮЕЙ СТУДІО</t>
  </si>
  <si>
    <t>ТОВ "ІДАС ІНТЕРНЕШНЛ ФІЛМ"</t>
  </si>
  <si>
    <t>ТОВ "БЕД РЕЙВЕН"</t>
  </si>
  <si>
    <t>ФОП ДРІЗ ОЛЕКСАНДР ЯКОВИЧ</t>
  </si>
  <si>
    <t>ТОВ "ПІРАТ"</t>
  </si>
  <si>
    <t>ФОП ПІЧУГІНА-УСЕНКО ЛЮДМИЛА СЕРГІІВНА</t>
  </si>
  <si>
    <t xml:space="preserve">ПП "КІНОСТУДІЯ ДИТЯЧИХ ТА ЮНАЦЬКИХ ФІЛЬМІВ ІМ. О.ХАНЖОНКОВА </t>
  </si>
  <si>
    <t>ФІЛЬМИ, ВИРОБЛЕНІ ЗА ДЕРЖАВНІ КОШТИ У 2018 РОЦІ</t>
  </si>
  <si>
    <t>ТОВ "МІЖНАРОДНИЙ ПРОДЮСЕРСЬКИЙ ЦЕНТР "ФОР-ПОСТ"</t>
  </si>
  <si>
    <t>ТОВ "ТРУМЕН ПРОДАКШН"</t>
  </si>
  <si>
    <t>ПП "КІНОСТУДІЯ ІНТЕРФІЛЬМ"</t>
  </si>
  <si>
    <t>ТОВ "СТАР МЕДІА"</t>
  </si>
  <si>
    <t>ТОВ "КІНОКВАРТАЛ"</t>
  </si>
  <si>
    <t>ПП "К-МЕДІА ПЛЮС"</t>
  </si>
  <si>
    <t>ТОВ "ІНСАЙТМЕДІА" ПРОДЮСЕРСЬКИЙ  ЦЕНТР</t>
  </si>
  <si>
    <t>ФІЛЬМИ, ВИРОБЛЕНІ ЗА ДЕРЖАВНІ КОШТИ У 2017 РОЦІ</t>
  </si>
  <si>
    <t>ТОВ "ЛЄРТ КАРНОВСЬКИЙ"</t>
  </si>
  <si>
    <t>ТОВ "ЄВРОМЕДІЯ КОМПАНІ"</t>
  </si>
  <si>
    <t>ТОВ "ІДАС ФІЛЬМ"</t>
  </si>
  <si>
    <t>ТОВ «СТАР МЕДІА»</t>
  </si>
  <si>
    <t>ТОВ "МІРОГРАФ"</t>
  </si>
  <si>
    <t>ТОВ "ТРЕМПЕЛЬ ФІЛЬМЗ"</t>
  </si>
  <si>
    <t>Тривалість Фільму (хвилин екранімаційнийного часу)</t>
  </si>
  <si>
    <t>Моя бабуся Фанімаційнийі Капланімаційний</t>
  </si>
  <si>
    <t>Первісний аванімаційнийгард</t>
  </si>
  <si>
    <t>Контури (Не Панімаційнийтеон)</t>
  </si>
  <si>
    <t>В. Манімаційнийський</t>
  </si>
  <si>
    <t>О.Педанімаційний</t>
  </si>
  <si>
    <t>Окупація (Варіанімаційнийт Марконі)</t>
  </si>
  <si>
    <t>Манімаційнийливий, Солодкий, Без меж, або пісні і танімаційнийці про смерть (Життя. Останімаційнийнє питанімаційнийня)</t>
  </si>
  <si>
    <t>ТОВ "КІНОКОМПАНІМАЦІЙНИЙІЯ "ГАГАРІН МЕДІА"</t>
  </si>
  <si>
    <t>МІЖНАРОДНИЙ ПРОДЮСЕРСЬКИЙ ЦЕНТР "ФОР-ПОСТ"</t>
  </si>
  <si>
    <t>ДП "УКРАЇНСЬКА СТУДІЯ АНІМАЦІЙНИЙІМАЦІЙНИХ ФІЛЬМІВ"</t>
  </si>
  <si>
    <t>ТОВ "ПАНІМАЦІЙНИЙАМА ГРАНІМАЦІЙНИЙ ПРІ"</t>
  </si>
  <si>
    <t>ФІЛЬМИ, ВИРОБЛЕНІ ЗА ДЕРЖАВНІ КОШТИ У 2016 РОЦІ</t>
  </si>
  <si>
    <t>ТОВ "ЛІНКЕД ФІЛЬМС"</t>
  </si>
  <si>
    <t>ТОВ ПРОДАКШН №1"</t>
  </si>
  <si>
    <t>ФІЛЬМИ, ВИРОБЛЕНІ ЗА ДЕРЖАВНІ КОШТИ У 2015 РОЦІ</t>
  </si>
  <si>
    <t>ФІЛЬМИ, ВИРОБЛЕНІ ЗА ДЕРЖАВНІ КОШТИ У 2012 РОЦІ</t>
  </si>
  <si>
    <t>ФІЛЬМИ, ВИРОБЛЕНІ ЗА ДЕРЖАВНІ КОШТИ У 2013 РОЦІ</t>
  </si>
  <si>
    <t>ФІЛЬМИ, ВИРОБЛЕНІ ЗА ДЕРЖАВНІ КОШТИ У 2014 РОЦІ</t>
  </si>
  <si>
    <t>О.Дермський</t>
  </si>
  <si>
    <t xml:space="preserve">7 *12 </t>
  </si>
  <si>
    <t xml:space="preserve">3*7 </t>
  </si>
  <si>
    <t>Стіна (фільм -дебют)</t>
  </si>
  <si>
    <t>Райські пташки (роб. назва Обранець)</t>
  </si>
  <si>
    <t>ФІЛЬМИ, ВИРОБЛЕНІ ЗА ДЕРЖАВНІ КОШТИ У 2022 РОЦІ</t>
  </si>
  <si>
    <t xml:space="preserve">Наші котики або як ми полюбили лопати в умовах обмеженої антитерористичної операції з тимчасовими елементами військового стану (КОТИК З ПАЛАЮЧИМИ ОЧИМА АБО ЯК МИ ПОЛЮБИЛИ ЛОПАТИ в умовах обмеженої антитерористичної операції з тимчасовими елементами військового стану) </t>
  </si>
  <si>
    <t>літописний відеоматеріал</t>
  </si>
  <si>
    <t>ФІЛЬМИ, ВИРОБЛЕНІ ЗА ДЕРЖАВНІ КОШТИ У 2007 - 2011 РОКАХ</t>
  </si>
  <si>
    <t>Доля фінсової участі</t>
  </si>
  <si>
    <t>ПП "ІНСПІРЕЙШН ФІЛІТОПИСНИЙ  ВІДЕОМАТЕРІАЛЗ"</t>
  </si>
  <si>
    <t xml:space="preserve">ПАСПОРТ НАБОРУ ДАНИХ </t>
  </si>
  <si>
    <t>Закони України "Про кінематографію" та Закон України  "Про державну підтримку кінематографії"</t>
  </si>
  <si>
    <t>держкіно, фільми, ігровий, неігровий, анімаційний</t>
  </si>
  <si>
    <t>ФІЛЬМИ, ВИРОБЛЕНІ ЗА ДЕРЖАВНІ КОШТИ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</si>
</sst>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"/>
    <numFmt numFmtId="165" formatCode="0.0"/>
    <numFmt numFmtId="166" formatCode="#,##0.0"/>
    <numFmt numFmtId="167" formatCode="0.00000"/>
    <numFmt numFmtId="168" formatCode="0.000"/>
    <numFmt numFmtId="169" formatCode="_-* #,##0.0_р_._-;\-* #,##0.0_р_._-;_-* \-??_р_._-;_-@"/>
    <numFmt numFmtId="170" formatCode="dd\.mm\.yy"/>
    <numFmt numFmtId="171" formatCode="_-* #,##0.00_р_._-;\-* #,##0.00_р_._-;_-* \-??_р_._-;_-@"/>
    <numFmt numFmtId="172" formatCode="dd\.mm\.yyyy"/>
    <numFmt numFmtId="173" formatCode="_-* #,##0.000_₴_-;\-* #,##0.000_₴_-;_-* &quot;-&quot;??_₴_-;_-@"/>
    <numFmt numFmtId="174" formatCode="_-* #,##0.00_₴_-;\-* #,##0.00_₴_-;_-* &quot;-&quot;??_₴_-;_-@"/>
    <numFmt numFmtId="175" formatCode="yyyy\-mm\-dd;@"/>
  </numFmts>
  <fonts count="19">
    <font>
      <sz val="10"/>
      <color rgb="FF000000"/>
      <name val="Calibri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Arimo"/>
    </font>
    <font>
      <sz val="10"/>
      <color theme="1"/>
      <name val="Calibri"/>
      <family val="2"/>
      <charset val="204"/>
      <scheme val="minor"/>
    </font>
    <font>
      <sz val="12"/>
      <color theme="1"/>
      <name val="Arimo"/>
    </font>
    <font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color rgb="FF3266D5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8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70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center" wrapText="1"/>
    </xf>
    <xf numFmtId="173" fontId="10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173" fontId="2" fillId="3" borderId="0" xfId="0" applyNumberFormat="1" applyFont="1" applyFill="1" applyAlignment="1">
      <alignment horizontal="center" wrapText="1"/>
    </xf>
    <xf numFmtId="172" fontId="2" fillId="3" borderId="0" xfId="0" applyNumberFormat="1" applyFont="1" applyFill="1" applyAlignment="1">
      <alignment horizontal="center" wrapText="1"/>
    </xf>
    <xf numFmtId="1" fontId="2" fillId="3" borderId="0" xfId="0" applyNumberFormat="1" applyFont="1" applyFill="1" applyAlignment="1">
      <alignment horizontal="center" wrapText="1"/>
    </xf>
    <xf numFmtId="4" fontId="2" fillId="3" borderId="0" xfId="0" applyNumberFormat="1" applyFont="1" applyFill="1" applyAlignment="1">
      <alignment horizontal="center" wrapText="1"/>
    </xf>
    <xf numFmtId="173" fontId="2" fillId="3" borderId="0" xfId="0" applyNumberFormat="1" applyFont="1" applyFill="1"/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67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right" vertical="center" wrapText="1"/>
    </xf>
    <xf numFmtId="169" fontId="12" fillId="0" borderId="4" xfId="0" applyNumberFormat="1" applyFont="1" applyBorder="1" applyAlignment="1">
      <alignment horizontal="right" vertical="center" wrapText="1"/>
    </xf>
    <xf numFmtId="16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169" fontId="12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171" fontId="12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/>
    </xf>
    <xf numFmtId="171" fontId="14" fillId="0" borderId="4" xfId="0" applyNumberFormat="1" applyFont="1" applyBorder="1" applyAlignment="1">
      <alignment horizontal="right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righ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173" fontId="14" fillId="0" borderId="4" xfId="0" applyNumberFormat="1" applyFont="1" applyBorder="1" applyAlignment="1">
      <alignment horizontal="right" vertical="center" wrapText="1"/>
    </xf>
    <xf numFmtId="173" fontId="12" fillId="0" borderId="4" xfId="0" applyNumberFormat="1" applyFont="1" applyBorder="1" applyAlignment="1">
      <alignment horizontal="righ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horizontal="right" vertical="center" wrapText="1"/>
    </xf>
    <xf numFmtId="0" fontId="12" fillId="3" borderId="7" xfId="0" applyFont="1" applyFill="1" applyBorder="1" applyAlignment="1">
      <alignment horizontal="center" vertical="center" wrapText="1"/>
    </xf>
    <xf numFmtId="173" fontId="12" fillId="0" borderId="4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" fontId="12" fillId="3" borderId="4" xfId="0" applyNumberFormat="1" applyFont="1" applyFill="1" applyBorder="1" applyAlignment="1">
      <alignment horizontal="center" vertical="center" wrapText="1"/>
    </xf>
    <xf numFmtId="173" fontId="12" fillId="3" borderId="4" xfId="0" applyNumberFormat="1" applyFont="1" applyFill="1" applyBorder="1" applyAlignment="1">
      <alignment horizontal="right" vertical="center" wrapText="1"/>
    </xf>
    <xf numFmtId="174" fontId="12" fillId="3" borderId="4" xfId="0" applyNumberFormat="1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center" vertical="center" wrapText="1"/>
    </xf>
    <xf numFmtId="1" fontId="14" fillId="3" borderId="4" xfId="0" applyNumberFormat="1" applyFont="1" applyFill="1" applyBorder="1" applyAlignment="1">
      <alignment horizontal="center" vertical="center" wrapText="1"/>
    </xf>
    <xf numFmtId="173" fontId="14" fillId="3" borderId="4" xfId="0" applyNumberFormat="1" applyFont="1" applyFill="1" applyBorder="1" applyAlignment="1">
      <alignment horizontal="right" vertical="center" wrapText="1"/>
    </xf>
    <xf numFmtId="4" fontId="14" fillId="3" borderId="4" xfId="0" applyNumberFormat="1" applyFont="1" applyFill="1" applyBorder="1" applyAlignment="1">
      <alignment horizontal="right" vertical="center" wrapText="1"/>
    </xf>
    <xf numFmtId="173" fontId="12" fillId="3" borderId="8" xfId="0" applyNumberFormat="1" applyFont="1" applyFill="1" applyBorder="1" applyAlignment="1">
      <alignment horizontal="right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3" borderId="8" xfId="0" applyFont="1" applyFill="1" applyBorder="1" applyAlignment="1">
      <alignment horizontal="right" vertical="center" wrapText="1"/>
    </xf>
    <xf numFmtId="174" fontId="12" fillId="0" borderId="4" xfId="0" applyNumberFormat="1" applyFont="1" applyBorder="1" applyAlignment="1">
      <alignment horizontal="right" vertical="center" wrapText="1"/>
    </xf>
    <xf numFmtId="0" fontId="12" fillId="3" borderId="9" xfId="0" applyFont="1" applyFill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4" fontId="12" fillId="4" borderId="10" xfId="0" applyNumberFormat="1" applyFont="1" applyFill="1" applyBorder="1" applyAlignment="1">
      <alignment horizontal="right" vertical="center" wrapText="1"/>
    </xf>
    <xf numFmtId="4" fontId="12" fillId="0" borderId="10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0" fontId="14" fillId="0" borderId="0" xfId="0" applyFont="1"/>
    <xf numFmtId="0" fontId="12" fillId="3" borderId="4" xfId="0" applyFont="1" applyFill="1" applyBorder="1" applyAlignment="1">
      <alignment horizontal="center" vertical="center"/>
    </xf>
    <xf numFmtId="173" fontId="12" fillId="3" borderId="4" xfId="0" applyNumberFormat="1" applyFont="1" applyFill="1" applyBorder="1" applyAlignment="1">
      <alignment horizontal="right" vertical="center"/>
    </xf>
    <xf numFmtId="174" fontId="12" fillId="3" borderId="4" xfId="0" applyNumberFormat="1" applyFont="1" applyFill="1" applyBorder="1" applyAlignment="1">
      <alignment horizontal="right" vertical="center"/>
    </xf>
    <xf numFmtId="173" fontId="12" fillId="3" borderId="4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" fontId="12" fillId="3" borderId="4" xfId="0" applyNumberFormat="1" applyFont="1" applyFill="1" applyBorder="1" applyAlignment="1">
      <alignment horizontal="right" vertical="center" wrapText="1"/>
    </xf>
    <xf numFmtId="173" fontId="12" fillId="3" borderId="4" xfId="0" applyNumberFormat="1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173" fontId="14" fillId="0" borderId="4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right" vertical="center" wrapText="1"/>
    </xf>
    <xf numFmtId="4" fontId="14" fillId="2" borderId="4" xfId="0" applyNumberFormat="1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" fontId="14" fillId="0" borderId="1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4" fontId="12" fillId="0" borderId="4" xfId="0" applyNumberFormat="1" applyFont="1" applyBorder="1" applyAlignment="1">
      <alignment horizontal="right" vertical="center" wrapText="1"/>
    </xf>
    <xf numFmtId="166" fontId="14" fillId="0" borderId="4" xfId="0" applyNumberFormat="1" applyFont="1" applyBorder="1" applyAlignment="1">
      <alignment horizontal="right" vertical="center" wrapText="1"/>
    </xf>
    <xf numFmtId="169" fontId="12" fillId="0" borderId="4" xfId="0" applyNumberFormat="1" applyFont="1" applyBorder="1" applyAlignment="1">
      <alignment horizontal="center" vertical="center" wrapText="1"/>
    </xf>
    <xf numFmtId="169" fontId="12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2" fillId="0" borderId="10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175" fontId="2" fillId="0" borderId="10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4" fillId="0" borderId="0" xfId="0" applyFont="1" applyAlignment="1">
      <alignment horizontal="center" vertical="center"/>
    </xf>
    <xf numFmtId="165" fontId="11" fillId="0" borderId="10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2" xfId="0" applyFont="1" applyBorder="1"/>
    <xf numFmtId="0" fontId="18" fillId="0" borderId="3" xfId="0" applyFont="1" applyBorder="1"/>
    <xf numFmtId="0" fontId="11" fillId="0" borderId="5" xfId="0" applyFont="1" applyBorder="1" applyAlignment="1">
      <alignment horizontal="center" vertical="center" wrapText="1"/>
    </xf>
    <xf numFmtId="0" fontId="18" fillId="0" borderId="6" xfId="0" applyFont="1" applyBorder="1"/>
    <xf numFmtId="0" fontId="18" fillId="0" borderId="7" xfId="0" applyFont="1" applyBorder="1"/>
    <xf numFmtId="165" fontId="11" fillId="0" borderId="1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6" fillId="0" borderId="2" xfId="0" applyFont="1" applyBorder="1"/>
    <xf numFmtId="0" fontId="16" fillId="0" borderId="3" xfId="0" applyFont="1" applyBorder="1"/>
    <xf numFmtId="0" fontId="16" fillId="0" borderId="6" xfId="0" applyFont="1" applyBorder="1"/>
    <xf numFmtId="0" fontId="16" fillId="0" borderId="7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</cellXfs>
  <cellStyles count="1">
    <cellStyle name="Обычный" xfId="0" builtinId="0"/>
  </cellStyles>
  <dxfs count="12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usfa.gov.ua/upload/media/2020/07/17/5f11968b495a3-14k_dodatok-1_budynok-zi-skalok.pdf" TargetMode="External"/><Relationship Id="rId2" Type="http://schemas.openxmlformats.org/officeDocument/2006/relationships/hyperlink" Target="https://usfa.gov.ua/upload/media/2021/05/13/609d48c638957-dodatok-2docx-bez-kontaktov.pdf" TargetMode="External"/><Relationship Id="rId1" Type="http://schemas.openxmlformats.org/officeDocument/2006/relationships/hyperlink" Target="https://usfa.gov.ua/upload/media/2020/07/20/5f1553467fa64-14k-zayava-lyuksemburg-lyuksemburg.pdf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097C-45A3-4465-89F8-9FBF0A7CA611}">
  <dimension ref="A1:C19"/>
  <sheetViews>
    <sheetView tabSelected="1" workbookViewId="0">
      <selection activeCell="A3" sqref="A3"/>
    </sheetView>
  </sheetViews>
  <sheetFormatPr defaultRowHeight="15.6"/>
  <cols>
    <col min="1" max="1" width="6.6640625" style="139" bestFit="1" customWidth="1"/>
    <col min="2" max="2" width="36.6640625" style="139" customWidth="1"/>
    <col min="3" max="3" width="38.88671875" style="139" customWidth="1"/>
    <col min="4" max="16384" width="8.88671875" style="104"/>
  </cols>
  <sheetData>
    <row r="1" spans="1:3">
      <c r="A1" s="143" t="s">
        <v>1674</v>
      </c>
      <c r="B1" s="143"/>
      <c r="C1" s="143"/>
    </row>
    <row r="2" spans="1:3">
      <c r="A2" s="143" t="s">
        <v>1677</v>
      </c>
      <c r="B2" s="143"/>
      <c r="C2" s="143"/>
    </row>
    <row r="3" spans="1:3" ht="31.2">
      <c r="A3" s="140" t="s">
        <v>1451</v>
      </c>
      <c r="B3" s="140" t="s">
        <v>1452</v>
      </c>
      <c r="C3" s="140" t="s">
        <v>1453</v>
      </c>
    </row>
    <row r="4" spans="1:3" ht="46.8">
      <c r="A4" s="140">
        <v>1</v>
      </c>
      <c r="B4" s="140" t="s">
        <v>1454</v>
      </c>
      <c r="C4" s="141" t="s">
        <v>1455</v>
      </c>
    </row>
    <row r="5" spans="1:3" ht="31.2">
      <c r="A5" s="140">
        <v>2</v>
      </c>
      <c r="B5" s="140" t="s">
        <v>1456</v>
      </c>
      <c r="C5" s="140" t="s">
        <v>1457</v>
      </c>
    </row>
    <row r="6" spans="1:3" ht="140.4">
      <c r="A6" s="140">
        <v>3</v>
      </c>
      <c r="B6" s="140" t="s">
        <v>1458</v>
      </c>
      <c r="C6" s="140" t="s">
        <v>1459</v>
      </c>
    </row>
    <row r="7" spans="1:3" ht="62.4">
      <c r="A7" s="140">
        <v>4</v>
      </c>
      <c r="B7" s="140" t="s">
        <v>1460</v>
      </c>
      <c r="C7" s="140" t="s">
        <v>1675</v>
      </c>
    </row>
    <row r="8" spans="1:3" ht="31.2">
      <c r="A8" s="140">
        <v>5</v>
      </c>
      <c r="B8" s="140" t="s">
        <v>1461</v>
      </c>
      <c r="C8" s="140" t="s">
        <v>1462</v>
      </c>
    </row>
    <row r="9" spans="1:3" ht="46.8">
      <c r="A9" s="140">
        <v>6</v>
      </c>
      <c r="B9" s="140" t="s">
        <v>1463</v>
      </c>
      <c r="C9" s="140" t="s">
        <v>1464</v>
      </c>
    </row>
    <row r="10" spans="1:3" ht="46.8">
      <c r="A10" s="140">
        <v>7</v>
      </c>
      <c r="B10" s="140" t="s">
        <v>1465</v>
      </c>
      <c r="C10" s="140" t="s">
        <v>1466</v>
      </c>
    </row>
    <row r="11" spans="1:3" ht="46.8">
      <c r="A11" s="140">
        <v>8</v>
      </c>
      <c r="B11" s="140" t="s">
        <v>1467</v>
      </c>
      <c r="C11" s="141" t="s">
        <v>1455</v>
      </c>
    </row>
    <row r="12" spans="1:3" ht="46.8">
      <c r="A12" s="140">
        <v>9</v>
      </c>
      <c r="B12" s="140" t="s">
        <v>1468</v>
      </c>
      <c r="C12" s="141" t="s">
        <v>1455</v>
      </c>
    </row>
    <row r="13" spans="1:3" ht="31.2">
      <c r="A13" s="140">
        <v>10</v>
      </c>
      <c r="B13" s="140" t="s">
        <v>1469</v>
      </c>
      <c r="C13" s="142">
        <v>45035</v>
      </c>
    </row>
    <row r="14" spans="1:3" ht="31.2">
      <c r="A14" s="140">
        <v>11</v>
      </c>
      <c r="B14" s="140" t="s">
        <v>1470</v>
      </c>
      <c r="C14" s="140" t="s">
        <v>1471</v>
      </c>
    </row>
    <row r="15" spans="1:3" ht="31.2">
      <c r="A15" s="140">
        <v>12</v>
      </c>
      <c r="B15" s="140" t="s">
        <v>1472</v>
      </c>
      <c r="C15" s="140" t="s">
        <v>1676</v>
      </c>
    </row>
    <row r="16" spans="1:3" ht="62.4">
      <c r="A16" s="140">
        <v>13</v>
      </c>
      <c r="B16" s="140" t="s">
        <v>1473</v>
      </c>
      <c r="C16" s="141" t="s">
        <v>1455</v>
      </c>
    </row>
    <row r="17" spans="1:3" ht="62.4">
      <c r="A17" s="140">
        <v>14</v>
      </c>
      <c r="B17" s="140" t="s">
        <v>1474</v>
      </c>
      <c r="C17" s="141" t="s">
        <v>1455</v>
      </c>
    </row>
    <row r="18" spans="1:3" ht="46.8">
      <c r="A18" s="140">
        <v>15</v>
      </c>
      <c r="B18" s="140" t="s">
        <v>1475</v>
      </c>
      <c r="C18" s="140" t="s">
        <v>1476</v>
      </c>
    </row>
    <row r="19" spans="1:3" ht="93.6">
      <c r="A19" s="140">
        <v>16</v>
      </c>
      <c r="B19" s="140" t="s">
        <v>1477</v>
      </c>
      <c r="C19" s="140" t="s">
        <v>1478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zoomScale="66" zoomScaleNormal="66" workbookViewId="0">
      <selection activeCell="C14" sqref="C14"/>
    </sheetView>
  </sheetViews>
  <sheetFormatPr defaultColWidth="14.44140625" defaultRowHeight="15" customHeight="1"/>
  <cols>
    <col min="1" max="1" width="5.88671875" customWidth="1"/>
    <col min="2" max="2" width="28.44140625" customWidth="1"/>
    <col min="3" max="3" width="48.6640625" customWidth="1"/>
    <col min="4" max="4" width="21.5546875" customWidth="1"/>
    <col min="5" max="5" width="22.109375" customWidth="1"/>
    <col min="6" max="6" width="11.5546875" customWidth="1"/>
    <col min="7" max="7" width="17.88671875" customWidth="1"/>
    <col min="8" max="8" width="15.5546875" customWidth="1"/>
    <col min="9" max="11" width="11" bestFit="1" customWidth="1"/>
    <col min="12" max="28" width="9.109375" customWidth="1"/>
  </cols>
  <sheetData>
    <row r="1" spans="1:28" ht="26.25" customHeight="1">
      <c r="A1" s="144" t="s">
        <v>1671</v>
      </c>
      <c r="B1" s="144"/>
      <c r="C1" s="144"/>
      <c r="D1" s="144"/>
      <c r="E1" s="144"/>
      <c r="F1" s="144"/>
      <c r="G1" s="144"/>
      <c r="H1" s="144"/>
      <c r="I1" s="126"/>
      <c r="J1" s="126"/>
      <c r="K1" s="1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customHeight="1">
      <c r="A2" s="145" t="s">
        <v>0</v>
      </c>
      <c r="B2" s="145" t="s">
        <v>1</v>
      </c>
      <c r="C2" s="145" t="s">
        <v>2</v>
      </c>
      <c r="D2" s="145" t="s">
        <v>3</v>
      </c>
      <c r="E2" s="145" t="s">
        <v>4</v>
      </c>
      <c r="F2" s="145" t="s">
        <v>5</v>
      </c>
      <c r="G2" s="145" t="s">
        <v>6</v>
      </c>
      <c r="H2" s="145" t="s">
        <v>7</v>
      </c>
      <c r="I2" s="145" t="s">
        <v>1672</v>
      </c>
      <c r="J2" s="146"/>
      <c r="K2" s="14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54.75" customHeight="1">
      <c r="A3" s="145"/>
      <c r="B3" s="145"/>
      <c r="C3" s="145"/>
      <c r="D3" s="145"/>
      <c r="E3" s="145"/>
      <c r="F3" s="145"/>
      <c r="G3" s="145"/>
      <c r="H3" s="145"/>
      <c r="I3" s="100" t="s">
        <v>248</v>
      </c>
      <c r="J3" s="100" t="s">
        <v>249</v>
      </c>
      <c r="K3" s="100" t="s">
        <v>250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54.75" customHeight="1">
      <c r="A4" s="145"/>
      <c r="B4" s="145"/>
      <c r="C4" s="145"/>
      <c r="D4" s="145"/>
      <c r="E4" s="145"/>
      <c r="F4" s="145"/>
      <c r="G4" s="145"/>
      <c r="H4" s="145"/>
      <c r="I4" s="100" t="s">
        <v>340</v>
      </c>
      <c r="J4" s="100" t="s">
        <v>340</v>
      </c>
      <c r="K4" s="100" t="s">
        <v>340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5.25" customHeight="1">
      <c r="A5" s="121">
        <v>1</v>
      </c>
      <c r="B5" s="122" t="s">
        <v>8</v>
      </c>
      <c r="C5" s="123" t="s">
        <v>9</v>
      </c>
      <c r="D5" s="124" t="s">
        <v>10</v>
      </c>
      <c r="E5" s="124" t="s">
        <v>11</v>
      </c>
      <c r="F5" s="125">
        <v>39219</v>
      </c>
      <c r="G5" s="124">
        <v>100</v>
      </c>
      <c r="H5" s="124" t="s">
        <v>12</v>
      </c>
      <c r="I5" s="138" t="s">
        <v>1466</v>
      </c>
      <c r="J5" s="138" t="s">
        <v>1466</v>
      </c>
      <c r="K5" s="138" t="s">
        <v>1466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>
      <c r="A6" s="46">
        <v>2</v>
      </c>
      <c r="B6" s="38" t="s">
        <v>1537</v>
      </c>
      <c r="C6" s="43" t="s">
        <v>13</v>
      </c>
      <c r="D6" s="40" t="s">
        <v>14</v>
      </c>
      <c r="E6" s="40" t="s">
        <v>15</v>
      </c>
      <c r="F6" s="101">
        <v>39127</v>
      </c>
      <c r="G6" s="40">
        <v>92</v>
      </c>
      <c r="H6" s="40" t="s">
        <v>12</v>
      </c>
      <c r="I6" s="137" t="s">
        <v>1466</v>
      </c>
      <c r="J6" s="137" t="s">
        <v>1466</v>
      </c>
      <c r="K6" s="137" t="s">
        <v>1466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>
      <c r="A7" s="46">
        <v>3</v>
      </c>
      <c r="B7" s="38" t="s">
        <v>1538</v>
      </c>
      <c r="C7" s="43" t="s">
        <v>16</v>
      </c>
      <c r="D7" s="40" t="s">
        <v>17</v>
      </c>
      <c r="E7" s="40" t="s">
        <v>17</v>
      </c>
      <c r="F7" s="101">
        <v>39260</v>
      </c>
      <c r="G7" s="40">
        <v>23</v>
      </c>
      <c r="H7" s="40" t="s">
        <v>12</v>
      </c>
      <c r="I7" s="137" t="s">
        <v>1466</v>
      </c>
      <c r="J7" s="137" t="s">
        <v>1466</v>
      </c>
      <c r="K7" s="137" t="s">
        <v>1466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>
      <c r="A8" s="46">
        <v>4</v>
      </c>
      <c r="B8" s="38" t="s">
        <v>1539</v>
      </c>
      <c r="C8" s="43" t="s">
        <v>18</v>
      </c>
      <c r="D8" s="40" t="s">
        <v>19</v>
      </c>
      <c r="E8" s="40" t="s">
        <v>20</v>
      </c>
      <c r="F8" s="101">
        <v>39237</v>
      </c>
      <c r="G8" s="40">
        <v>65</v>
      </c>
      <c r="H8" s="40" t="s">
        <v>12</v>
      </c>
      <c r="I8" s="137" t="s">
        <v>1466</v>
      </c>
      <c r="J8" s="137" t="s">
        <v>1466</v>
      </c>
      <c r="K8" s="137" t="s">
        <v>1466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 customHeight="1">
      <c r="A9" s="46">
        <v>5</v>
      </c>
      <c r="B9" s="38" t="s">
        <v>8</v>
      </c>
      <c r="C9" s="43" t="s">
        <v>21</v>
      </c>
      <c r="D9" s="40" t="s">
        <v>22</v>
      </c>
      <c r="E9" s="40" t="s">
        <v>22</v>
      </c>
      <c r="F9" s="101">
        <v>39238</v>
      </c>
      <c r="G9" s="40">
        <v>28</v>
      </c>
      <c r="H9" s="40" t="s">
        <v>12</v>
      </c>
      <c r="I9" s="137" t="s">
        <v>1466</v>
      </c>
      <c r="J9" s="137" t="s">
        <v>1466</v>
      </c>
      <c r="K9" s="137" t="s">
        <v>1466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 customHeight="1">
      <c r="A10" s="46">
        <v>6</v>
      </c>
      <c r="B10" s="38" t="s">
        <v>1537</v>
      </c>
      <c r="C10" s="43" t="s">
        <v>1666</v>
      </c>
      <c r="D10" s="40" t="s">
        <v>23</v>
      </c>
      <c r="E10" s="40" t="s">
        <v>24</v>
      </c>
      <c r="F10" s="101">
        <v>39206</v>
      </c>
      <c r="G10" s="40">
        <v>20</v>
      </c>
      <c r="H10" s="40" t="s">
        <v>12</v>
      </c>
      <c r="I10" s="137" t="s">
        <v>1466</v>
      </c>
      <c r="J10" s="137" t="s">
        <v>1466</v>
      </c>
      <c r="K10" s="137" t="s">
        <v>1466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customHeight="1">
      <c r="A11" s="46">
        <v>7</v>
      </c>
      <c r="B11" s="38" t="s">
        <v>1540</v>
      </c>
      <c r="C11" s="48" t="s">
        <v>25</v>
      </c>
      <c r="D11" s="40"/>
      <c r="E11" s="40" t="s">
        <v>26</v>
      </c>
      <c r="F11" s="101">
        <v>39212</v>
      </c>
      <c r="G11" s="40">
        <v>9</v>
      </c>
      <c r="H11" s="40" t="s">
        <v>27</v>
      </c>
      <c r="I11" s="137" t="s">
        <v>1466</v>
      </c>
      <c r="J11" s="137" t="s">
        <v>1466</v>
      </c>
      <c r="K11" s="137" t="s">
        <v>1466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 customHeight="1">
      <c r="A12" s="46">
        <v>8</v>
      </c>
      <c r="B12" s="38" t="s">
        <v>1540</v>
      </c>
      <c r="C12" s="43" t="s">
        <v>28</v>
      </c>
      <c r="D12" s="40"/>
      <c r="E12" s="40" t="s">
        <v>26</v>
      </c>
      <c r="F12" s="101">
        <v>39265</v>
      </c>
      <c r="G12" s="40">
        <v>10</v>
      </c>
      <c r="H12" s="40" t="s">
        <v>27</v>
      </c>
      <c r="I12" s="137" t="s">
        <v>1466</v>
      </c>
      <c r="J12" s="137" t="s">
        <v>1466</v>
      </c>
      <c r="K12" s="137" t="s">
        <v>1466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 customHeight="1">
      <c r="A13" s="46">
        <v>9</v>
      </c>
      <c r="B13" s="38" t="s">
        <v>1540</v>
      </c>
      <c r="C13" s="43" t="s">
        <v>29</v>
      </c>
      <c r="D13" s="40"/>
      <c r="E13" s="40" t="s">
        <v>26</v>
      </c>
      <c r="F13" s="101">
        <v>39226</v>
      </c>
      <c r="G13" s="40">
        <v>10</v>
      </c>
      <c r="H13" s="40" t="s">
        <v>27</v>
      </c>
      <c r="I13" s="137" t="s">
        <v>1466</v>
      </c>
      <c r="J13" s="137" t="s">
        <v>1466</v>
      </c>
      <c r="K13" s="137" t="s">
        <v>1466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 customHeight="1">
      <c r="A14" s="46">
        <v>10</v>
      </c>
      <c r="B14" s="38" t="s">
        <v>1540</v>
      </c>
      <c r="C14" s="48" t="s">
        <v>30</v>
      </c>
      <c r="D14" s="40"/>
      <c r="E14" s="40" t="s">
        <v>26</v>
      </c>
      <c r="F14" s="101">
        <v>39212</v>
      </c>
      <c r="G14" s="40">
        <v>9</v>
      </c>
      <c r="H14" s="40" t="s">
        <v>27</v>
      </c>
      <c r="I14" s="137" t="s">
        <v>1466</v>
      </c>
      <c r="J14" s="137" t="s">
        <v>1466</v>
      </c>
      <c r="K14" s="137" t="s">
        <v>1466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 customHeight="1">
      <c r="A15" s="46">
        <v>11</v>
      </c>
      <c r="B15" s="38" t="s">
        <v>1540</v>
      </c>
      <c r="C15" s="43" t="s">
        <v>31</v>
      </c>
      <c r="D15" s="40"/>
      <c r="E15" s="40" t="s">
        <v>32</v>
      </c>
      <c r="F15" s="101">
        <v>39281</v>
      </c>
      <c r="G15" s="40">
        <v>22</v>
      </c>
      <c r="H15" s="40" t="s">
        <v>27</v>
      </c>
      <c r="I15" s="137" t="s">
        <v>1466</v>
      </c>
      <c r="J15" s="137" t="s">
        <v>1466</v>
      </c>
      <c r="K15" s="137" t="s">
        <v>1466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 customHeight="1">
      <c r="A16" s="46">
        <v>12</v>
      </c>
      <c r="B16" s="38" t="s">
        <v>1541</v>
      </c>
      <c r="C16" s="43" t="s">
        <v>33</v>
      </c>
      <c r="D16" s="40" t="s">
        <v>34</v>
      </c>
      <c r="E16" s="40" t="s">
        <v>34</v>
      </c>
      <c r="F16" s="101">
        <v>39328</v>
      </c>
      <c r="G16" s="40">
        <v>29</v>
      </c>
      <c r="H16" s="40" t="s">
        <v>27</v>
      </c>
      <c r="I16" s="137" t="s">
        <v>1466</v>
      </c>
      <c r="J16" s="137" t="s">
        <v>1466</v>
      </c>
      <c r="K16" s="137" t="s">
        <v>1466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 customHeight="1">
      <c r="A17" s="46">
        <v>13</v>
      </c>
      <c r="B17" s="38" t="s">
        <v>1541</v>
      </c>
      <c r="C17" s="43" t="s">
        <v>35</v>
      </c>
      <c r="D17" s="40" t="s">
        <v>36</v>
      </c>
      <c r="E17" s="40" t="s">
        <v>36</v>
      </c>
      <c r="F17" s="101">
        <v>39226</v>
      </c>
      <c r="G17" s="40">
        <v>30</v>
      </c>
      <c r="H17" s="40" t="s">
        <v>27</v>
      </c>
      <c r="I17" s="137" t="s">
        <v>1466</v>
      </c>
      <c r="J17" s="137" t="s">
        <v>1466</v>
      </c>
      <c r="K17" s="137" t="s">
        <v>1466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43.5" customHeight="1">
      <c r="A18" s="46">
        <v>14</v>
      </c>
      <c r="B18" s="38" t="s">
        <v>1542</v>
      </c>
      <c r="C18" s="43" t="s">
        <v>37</v>
      </c>
      <c r="D18" s="40" t="s">
        <v>38</v>
      </c>
      <c r="E18" s="40" t="s">
        <v>38</v>
      </c>
      <c r="F18" s="101">
        <v>39227</v>
      </c>
      <c r="G18" s="40">
        <v>30</v>
      </c>
      <c r="H18" s="40" t="s">
        <v>27</v>
      </c>
      <c r="I18" s="137" t="s">
        <v>1466</v>
      </c>
      <c r="J18" s="137" t="s">
        <v>1466</v>
      </c>
      <c r="K18" s="137" t="s">
        <v>1466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 customHeight="1">
      <c r="A19" s="46">
        <v>15</v>
      </c>
      <c r="B19" s="39" t="s">
        <v>8</v>
      </c>
      <c r="C19" s="43" t="s">
        <v>39</v>
      </c>
      <c r="D19" s="40" t="s">
        <v>40</v>
      </c>
      <c r="E19" s="40" t="s">
        <v>41</v>
      </c>
      <c r="F19" s="101">
        <v>39439</v>
      </c>
      <c r="G19" s="40">
        <v>20</v>
      </c>
      <c r="H19" s="40" t="s">
        <v>12</v>
      </c>
      <c r="I19" s="137" t="s">
        <v>1466</v>
      </c>
      <c r="J19" s="137" t="s">
        <v>1466</v>
      </c>
      <c r="K19" s="137" t="s">
        <v>1466</v>
      </c>
    </row>
    <row r="20" spans="1:28" ht="31.5" customHeight="1">
      <c r="A20" s="46">
        <v>16</v>
      </c>
      <c r="B20" s="39" t="s">
        <v>1539</v>
      </c>
      <c r="C20" s="43" t="s">
        <v>42</v>
      </c>
      <c r="D20" s="40" t="s">
        <v>43</v>
      </c>
      <c r="E20" s="40" t="s">
        <v>20</v>
      </c>
      <c r="F20" s="101">
        <v>39444</v>
      </c>
      <c r="G20" s="40">
        <v>20</v>
      </c>
      <c r="H20" s="40" t="s">
        <v>12</v>
      </c>
      <c r="I20" s="137" t="s">
        <v>1466</v>
      </c>
      <c r="J20" s="137" t="s">
        <v>1466</v>
      </c>
      <c r="K20" s="137" t="s">
        <v>1466</v>
      </c>
    </row>
    <row r="21" spans="1:28" ht="18.75" customHeight="1">
      <c r="A21" s="46">
        <v>17</v>
      </c>
      <c r="B21" s="39" t="s">
        <v>1543</v>
      </c>
      <c r="C21" s="43" t="s">
        <v>44</v>
      </c>
      <c r="D21" s="40" t="s">
        <v>45</v>
      </c>
      <c r="E21" s="40" t="s">
        <v>46</v>
      </c>
      <c r="F21" s="101">
        <v>39420</v>
      </c>
      <c r="G21" s="40">
        <v>52</v>
      </c>
      <c r="H21" s="40" t="s">
        <v>27</v>
      </c>
      <c r="I21" s="137" t="s">
        <v>1466</v>
      </c>
      <c r="J21" s="137" t="s">
        <v>1466</v>
      </c>
      <c r="K21" s="137" t="s">
        <v>1466</v>
      </c>
    </row>
    <row r="22" spans="1:28" ht="18.75" customHeight="1">
      <c r="A22" s="46">
        <v>18</v>
      </c>
      <c r="B22" s="39" t="s">
        <v>1543</v>
      </c>
      <c r="C22" s="43" t="s">
        <v>47</v>
      </c>
      <c r="D22" s="40" t="s">
        <v>48</v>
      </c>
      <c r="E22" s="40" t="s">
        <v>48</v>
      </c>
      <c r="F22" s="101">
        <v>39423</v>
      </c>
      <c r="G22" s="40">
        <v>50</v>
      </c>
      <c r="H22" s="40" t="s">
        <v>27</v>
      </c>
      <c r="I22" s="137" t="s">
        <v>1466</v>
      </c>
      <c r="J22" s="137" t="s">
        <v>1466</v>
      </c>
      <c r="K22" s="137" t="s">
        <v>1466</v>
      </c>
    </row>
    <row r="23" spans="1:28" ht="18.75" customHeight="1">
      <c r="A23" s="46">
        <v>19</v>
      </c>
      <c r="B23" s="39" t="s">
        <v>1543</v>
      </c>
      <c r="C23" s="43" t="s">
        <v>49</v>
      </c>
      <c r="D23" s="40" t="s">
        <v>50</v>
      </c>
      <c r="E23" s="40" t="s">
        <v>51</v>
      </c>
      <c r="F23" s="101">
        <v>39371</v>
      </c>
      <c r="G23" s="40">
        <v>52</v>
      </c>
      <c r="H23" s="40" t="s">
        <v>27</v>
      </c>
      <c r="I23" s="137" t="s">
        <v>1466</v>
      </c>
      <c r="J23" s="137" t="s">
        <v>1466</v>
      </c>
      <c r="K23" s="137" t="s">
        <v>1466</v>
      </c>
    </row>
    <row r="24" spans="1:28" ht="40.5" customHeight="1">
      <c r="A24" s="46">
        <v>20</v>
      </c>
      <c r="B24" s="39" t="s">
        <v>1544</v>
      </c>
      <c r="C24" s="43" t="s">
        <v>52</v>
      </c>
      <c r="D24" s="40" t="s">
        <v>53</v>
      </c>
      <c r="E24" s="40" t="s">
        <v>53</v>
      </c>
      <c r="F24" s="101">
        <v>39402</v>
      </c>
      <c r="G24" s="49">
        <v>64.48</v>
      </c>
      <c r="H24" s="40" t="s">
        <v>27</v>
      </c>
      <c r="I24" s="137" t="s">
        <v>1466</v>
      </c>
      <c r="J24" s="137" t="s">
        <v>1466</v>
      </c>
      <c r="K24" s="137" t="s">
        <v>1466</v>
      </c>
    </row>
    <row r="25" spans="1:28" ht="18.75" customHeight="1">
      <c r="A25" s="46">
        <v>21</v>
      </c>
      <c r="B25" s="39" t="s">
        <v>1540</v>
      </c>
      <c r="C25" s="43" t="s">
        <v>54</v>
      </c>
      <c r="D25" s="40"/>
      <c r="E25" s="40" t="s">
        <v>55</v>
      </c>
      <c r="F25" s="101">
        <v>39738</v>
      </c>
      <c r="G25" s="49">
        <v>34.450000000000003</v>
      </c>
      <c r="H25" s="40" t="s">
        <v>27</v>
      </c>
      <c r="I25" s="137" t="s">
        <v>1466</v>
      </c>
      <c r="J25" s="137" t="s">
        <v>1466</v>
      </c>
      <c r="K25" s="137" t="s">
        <v>1466</v>
      </c>
    </row>
    <row r="26" spans="1:28" ht="18.75" customHeight="1">
      <c r="A26" s="46">
        <v>22</v>
      </c>
      <c r="B26" s="39" t="s">
        <v>1540</v>
      </c>
      <c r="C26" s="43" t="s">
        <v>56</v>
      </c>
      <c r="D26" s="40"/>
      <c r="E26" s="40" t="s">
        <v>55</v>
      </c>
      <c r="F26" s="101">
        <v>39796</v>
      </c>
      <c r="G26" s="49">
        <v>17.670000000000002</v>
      </c>
      <c r="H26" s="40" t="s">
        <v>27</v>
      </c>
      <c r="I26" s="137" t="s">
        <v>1466</v>
      </c>
      <c r="J26" s="137" t="s">
        <v>1466</v>
      </c>
      <c r="K26" s="137" t="s">
        <v>1466</v>
      </c>
    </row>
    <row r="27" spans="1:28" ht="33" customHeight="1">
      <c r="A27" s="46">
        <v>23</v>
      </c>
      <c r="B27" s="39" t="s">
        <v>1545</v>
      </c>
      <c r="C27" s="43" t="s">
        <v>57</v>
      </c>
      <c r="D27" s="40" t="s">
        <v>58</v>
      </c>
      <c r="E27" s="40" t="s">
        <v>59</v>
      </c>
      <c r="F27" s="101">
        <v>39423</v>
      </c>
      <c r="G27" s="40">
        <v>30</v>
      </c>
      <c r="H27" s="40" t="s">
        <v>27</v>
      </c>
      <c r="I27" s="137" t="s">
        <v>1466</v>
      </c>
      <c r="J27" s="137" t="s">
        <v>1466</v>
      </c>
      <c r="K27" s="137" t="s">
        <v>1466</v>
      </c>
    </row>
    <row r="28" spans="1:28" ht="37.5" customHeight="1">
      <c r="A28" s="46">
        <v>24</v>
      </c>
      <c r="B28" s="39" t="s">
        <v>1545</v>
      </c>
      <c r="C28" s="43" t="s">
        <v>60</v>
      </c>
      <c r="D28" s="40" t="s">
        <v>61</v>
      </c>
      <c r="E28" s="40" t="s">
        <v>62</v>
      </c>
      <c r="F28" s="101">
        <v>39428</v>
      </c>
      <c r="G28" s="40">
        <v>52.5</v>
      </c>
      <c r="H28" s="40" t="s">
        <v>27</v>
      </c>
      <c r="I28" s="137" t="s">
        <v>1466</v>
      </c>
      <c r="J28" s="137" t="s">
        <v>1466</v>
      </c>
      <c r="K28" s="137" t="s">
        <v>1466</v>
      </c>
    </row>
    <row r="29" spans="1:28" ht="33" customHeight="1">
      <c r="A29" s="46">
        <v>25</v>
      </c>
      <c r="B29" s="39" t="s">
        <v>1545</v>
      </c>
      <c r="C29" s="43" t="s">
        <v>63</v>
      </c>
      <c r="D29" s="40" t="s">
        <v>64</v>
      </c>
      <c r="E29" s="40" t="s">
        <v>64</v>
      </c>
      <c r="F29" s="101">
        <v>39423</v>
      </c>
      <c r="G29" s="40">
        <v>23</v>
      </c>
      <c r="H29" s="40" t="s">
        <v>27</v>
      </c>
      <c r="I29" s="137" t="s">
        <v>1466</v>
      </c>
      <c r="J29" s="137" t="s">
        <v>1466</v>
      </c>
      <c r="K29" s="137" t="s">
        <v>1466</v>
      </c>
    </row>
    <row r="30" spans="1:28" ht="39.75" customHeight="1">
      <c r="A30" s="46">
        <v>26</v>
      </c>
      <c r="B30" s="39" t="s">
        <v>1545</v>
      </c>
      <c r="C30" s="43" t="s">
        <v>65</v>
      </c>
      <c r="D30" s="40" t="s">
        <v>66</v>
      </c>
      <c r="E30" s="40" t="s">
        <v>66</v>
      </c>
      <c r="F30" s="101">
        <v>39405</v>
      </c>
      <c r="G30" s="40">
        <v>30</v>
      </c>
      <c r="H30" s="40" t="s">
        <v>27</v>
      </c>
      <c r="I30" s="137" t="s">
        <v>1466</v>
      </c>
      <c r="J30" s="137" t="s">
        <v>1466</v>
      </c>
      <c r="K30" s="137" t="s">
        <v>1466</v>
      </c>
    </row>
    <row r="31" spans="1:28" ht="42" customHeight="1">
      <c r="A31" s="46">
        <v>27</v>
      </c>
      <c r="B31" s="39" t="s">
        <v>1545</v>
      </c>
      <c r="C31" s="43" t="s">
        <v>67</v>
      </c>
      <c r="D31" s="40" t="s">
        <v>68</v>
      </c>
      <c r="E31" s="40" t="s">
        <v>69</v>
      </c>
      <c r="F31" s="101">
        <v>39414</v>
      </c>
      <c r="G31" s="40">
        <v>30</v>
      </c>
      <c r="H31" s="40" t="s">
        <v>27</v>
      </c>
      <c r="I31" s="137" t="s">
        <v>1466</v>
      </c>
      <c r="J31" s="137" t="s">
        <v>1466</v>
      </c>
      <c r="K31" s="137" t="s">
        <v>1466</v>
      </c>
    </row>
    <row r="32" spans="1:28" ht="34.5" customHeight="1">
      <c r="A32" s="46">
        <v>28</v>
      </c>
      <c r="B32" s="39" t="s">
        <v>1543</v>
      </c>
      <c r="C32" s="43" t="s">
        <v>70</v>
      </c>
      <c r="D32" s="40" t="s">
        <v>45</v>
      </c>
      <c r="E32" s="40" t="s">
        <v>71</v>
      </c>
      <c r="F32" s="101">
        <v>39402</v>
      </c>
      <c r="G32" s="40">
        <v>26</v>
      </c>
      <c r="H32" s="40" t="s">
        <v>27</v>
      </c>
      <c r="I32" s="137" t="s">
        <v>1466</v>
      </c>
      <c r="J32" s="137" t="s">
        <v>1466</v>
      </c>
      <c r="K32" s="137" t="s">
        <v>1466</v>
      </c>
    </row>
    <row r="33" spans="1:28" ht="36.75" customHeight="1">
      <c r="A33" s="46">
        <v>29</v>
      </c>
      <c r="B33" s="39" t="s">
        <v>8</v>
      </c>
      <c r="C33" s="43" t="s">
        <v>72</v>
      </c>
      <c r="D33" s="40" t="s">
        <v>73</v>
      </c>
      <c r="E33" s="40" t="s">
        <v>74</v>
      </c>
      <c r="F33" s="101">
        <v>39599</v>
      </c>
      <c r="G33" s="40">
        <v>129</v>
      </c>
      <c r="H33" s="40" t="s">
        <v>12</v>
      </c>
      <c r="I33" s="137" t="s">
        <v>1466</v>
      </c>
      <c r="J33" s="137" t="s">
        <v>1466</v>
      </c>
      <c r="K33" s="137" t="s">
        <v>1466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8.75" customHeight="1">
      <c r="A34" s="46">
        <v>30</v>
      </c>
      <c r="B34" s="39" t="s">
        <v>8</v>
      </c>
      <c r="C34" s="43" t="s">
        <v>75</v>
      </c>
      <c r="D34" s="40" t="s">
        <v>45</v>
      </c>
      <c r="E34" s="40" t="s">
        <v>76</v>
      </c>
      <c r="F34" s="101">
        <v>39519</v>
      </c>
      <c r="G34" s="40">
        <v>25</v>
      </c>
      <c r="H34" s="40" t="s">
        <v>12</v>
      </c>
      <c r="I34" s="137" t="s">
        <v>1466</v>
      </c>
      <c r="J34" s="137" t="s">
        <v>1466</v>
      </c>
      <c r="K34" s="137" t="s">
        <v>1466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 customHeight="1">
      <c r="A35" s="46">
        <v>31</v>
      </c>
      <c r="B35" s="39" t="s">
        <v>8</v>
      </c>
      <c r="C35" s="43" t="s">
        <v>77</v>
      </c>
      <c r="D35" s="40" t="s">
        <v>22</v>
      </c>
      <c r="E35" s="40" t="s">
        <v>78</v>
      </c>
      <c r="F35" s="101">
        <v>39609</v>
      </c>
      <c r="G35" s="40">
        <v>21.7</v>
      </c>
      <c r="H35" s="40" t="s">
        <v>12</v>
      </c>
      <c r="I35" s="137" t="s">
        <v>1466</v>
      </c>
      <c r="J35" s="137" t="s">
        <v>1466</v>
      </c>
      <c r="K35" s="137" t="s">
        <v>1466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8.75" customHeight="1">
      <c r="A36" s="46">
        <v>32</v>
      </c>
      <c r="B36" s="39" t="s">
        <v>8</v>
      </c>
      <c r="C36" s="43" t="s">
        <v>79</v>
      </c>
      <c r="D36" s="40" t="s">
        <v>80</v>
      </c>
      <c r="E36" s="40" t="s">
        <v>80</v>
      </c>
      <c r="F36" s="101">
        <v>39573</v>
      </c>
      <c r="G36" s="49">
        <v>20.27</v>
      </c>
      <c r="H36" s="40" t="s">
        <v>12</v>
      </c>
      <c r="I36" s="137" t="s">
        <v>1466</v>
      </c>
      <c r="J36" s="137" t="s">
        <v>1466</v>
      </c>
      <c r="K36" s="137" t="s">
        <v>1466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8.75" customHeight="1">
      <c r="A37" s="46">
        <v>33</v>
      </c>
      <c r="B37" s="39" t="s">
        <v>8</v>
      </c>
      <c r="C37" s="43" t="s">
        <v>81</v>
      </c>
      <c r="D37" s="40" t="s">
        <v>61</v>
      </c>
      <c r="E37" s="40" t="s">
        <v>82</v>
      </c>
      <c r="F37" s="101">
        <v>39709</v>
      </c>
      <c r="G37" s="49">
        <v>29.43</v>
      </c>
      <c r="H37" s="40" t="s">
        <v>12</v>
      </c>
      <c r="I37" s="137" t="s">
        <v>1466</v>
      </c>
      <c r="J37" s="137" t="s">
        <v>1466</v>
      </c>
      <c r="K37" s="137" t="s">
        <v>1466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5.5" customHeight="1">
      <c r="A38" s="46">
        <v>34</v>
      </c>
      <c r="B38" s="39" t="s">
        <v>1537</v>
      </c>
      <c r="C38" s="43" t="s">
        <v>83</v>
      </c>
      <c r="D38" s="40" t="s">
        <v>84</v>
      </c>
      <c r="E38" s="40" t="s">
        <v>85</v>
      </c>
      <c r="F38" s="101">
        <v>39455</v>
      </c>
      <c r="G38" s="40">
        <v>91</v>
      </c>
      <c r="H38" s="40" t="s">
        <v>12</v>
      </c>
      <c r="I38" s="137" t="s">
        <v>1466</v>
      </c>
      <c r="J38" s="137" t="s">
        <v>1466</v>
      </c>
      <c r="K38" s="137" t="s">
        <v>1466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39" customHeight="1">
      <c r="A39" s="46">
        <v>35</v>
      </c>
      <c r="B39" s="39" t="s">
        <v>1539</v>
      </c>
      <c r="C39" s="43" t="s">
        <v>1667</v>
      </c>
      <c r="D39" s="40" t="s">
        <v>86</v>
      </c>
      <c r="E39" s="40" t="s">
        <v>87</v>
      </c>
      <c r="F39" s="101">
        <v>39639</v>
      </c>
      <c r="G39" s="49">
        <v>95.25</v>
      </c>
      <c r="H39" s="40" t="s">
        <v>12</v>
      </c>
      <c r="I39" s="137" t="s">
        <v>1466</v>
      </c>
      <c r="J39" s="137" t="s">
        <v>1466</v>
      </c>
      <c r="K39" s="137" t="s">
        <v>1466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3.25" customHeight="1">
      <c r="A40" s="46">
        <v>36</v>
      </c>
      <c r="B40" s="39" t="s">
        <v>1538</v>
      </c>
      <c r="C40" s="43" t="s">
        <v>88</v>
      </c>
      <c r="D40" s="40" t="s">
        <v>89</v>
      </c>
      <c r="E40" s="40" t="s">
        <v>90</v>
      </c>
      <c r="F40" s="101">
        <v>39455</v>
      </c>
      <c r="G40" s="40">
        <v>88</v>
      </c>
      <c r="H40" s="40" t="s">
        <v>12</v>
      </c>
      <c r="I40" s="137" t="s">
        <v>1466</v>
      </c>
      <c r="J40" s="137" t="s">
        <v>1466</v>
      </c>
      <c r="K40" s="137" t="s">
        <v>1466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 customHeight="1">
      <c r="A41" s="46">
        <v>37</v>
      </c>
      <c r="B41" s="39" t="s">
        <v>8</v>
      </c>
      <c r="C41" s="43" t="s">
        <v>91</v>
      </c>
      <c r="D41" s="40" t="s">
        <v>92</v>
      </c>
      <c r="E41" s="40" t="s">
        <v>92</v>
      </c>
      <c r="F41" s="101">
        <v>39785</v>
      </c>
      <c r="G41" s="40">
        <v>54</v>
      </c>
      <c r="H41" s="40" t="s">
        <v>12</v>
      </c>
      <c r="I41" s="137" t="s">
        <v>1466</v>
      </c>
      <c r="J41" s="137" t="s">
        <v>1466</v>
      </c>
      <c r="K41" s="137" t="s">
        <v>1466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6.25" customHeight="1">
      <c r="A42" s="46">
        <v>38</v>
      </c>
      <c r="B42" s="39" t="s">
        <v>1546</v>
      </c>
      <c r="C42" s="43" t="s">
        <v>93</v>
      </c>
      <c r="D42" s="40" t="s">
        <v>94</v>
      </c>
      <c r="E42" s="40" t="s">
        <v>94</v>
      </c>
      <c r="F42" s="101">
        <v>39647</v>
      </c>
      <c r="G42" s="40">
        <v>10</v>
      </c>
      <c r="H42" s="40" t="s">
        <v>95</v>
      </c>
      <c r="I42" s="137" t="s">
        <v>1466</v>
      </c>
      <c r="J42" s="137" t="s">
        <v>1466</v>
      </c>
      <c r="K42" s="137" t="s">
        <v>1466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33" customHeight="1">
      <c r="A43" s="46">
        <v>39</v>
      </c>
      <c r="B43" s="39" t="s">
        <v>1546</v>
      </c>
      <c r="C43" s="43" t="s">
        <v>96</v>
      </c>
      <c r="D43" s="40" t="s">
        <v>97</v>
      </c>
      <c r="E43" s="40" t="s">
        <v>98</v>
      </c>
      <c r="F43" s="101">
        <v>39590</v>
      </c>
      <c r="G43" s="40">
        <v>9.6</v>
      </c>
      <c r="H43" s="40" t="s">
        <v>95</v>
      </c>
      <c r="I43" s="137" t="s">
        <v>1466</v>
      </c>
      <c r="J43" s="137" t="s">
        <v>1466</v>
      </c>
      <c r="K43" s="137" t="s">
        <v>1466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 customHeight="1">
      <c r="A44" s="46">
        <v>40</v>
      </c>
      <c r="B44" s="39" t="s">
        <v>1546</v>
      </c>
      <c r="C44" s="43" t="s">
        <v>99</v>
      </c>
      <c r="D44" s="40" t="s">
        <v>100</v>
      </c>
      <c r="E44" s="40" t="s">
        <v>101</v>
      </c>
      <c r="F44" s="101">
        <v>39800</v>
      </c>
      <c r="G44" s="40">
        <v>10</v>
      </c>
      <c r="H44" s="40" t="s">
        <v>95</v>
      </c>
      <c r="I44" s="137" t="s">
        <v>1466</v>
      </c>
      <c r="J44" s="137" t="s">
        <v>1466</v>
      </c>
      <c r="K44" s="137" t="s">
        <v>1466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 customHeight="1">
      <c r="A45" s="46">
        <v>41</v>
      </c>
      <c r="B45" s="39" t="s">
        <v>1546</v>
      </c>
      <c r="C45" s="43" t="s">
        <v>102</v>
      </c>
      <c r="D45" s="40" t="s">
        <v>103</v>
      </c>
      <c r="E45" s="40" t="s">
        <v>103</v>
      </c>
      <c r="F45" s="101">
        <v>39731</v>
      </c>
      <c r="G45" s="40">
        <v>13</v>
      </c>
      <c r="H45" s="40" t="s">
        <v>95</v>
      </c>
      <c r="I45" s="137" t="s">
        <v>1466</v>
      </c>
      <c r="J45" s="137" t="s">
        <v>1466</v>
      </c>
      <c r="K45" s="137" t="s">
        <v>1466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 customHeight="1">
      <c r="A46" s="46">
        <v>42</v>
      </c>
      <c r="B46" s="39" t="s">
        <v>1546</v>
      </c>
      <c r="C46" s="43" t="s">
        <v>104</v>
      </c>
      <c r="D46" s="40" t="s">
        <v>105</v>
      </c>
      <c r="E46" s="40" t="s">
        <v>106</v>
      </c>
      <c r="F46" s="101">
        <v>39696</v>
      </c>
      <c r="G46" s="40">
        <v>7.3</v>
      </c>
      <c r="H46" s="40" t="s">
        <v>95</v>
      </c>
      <c r="I46" s="137" t="s">
        <v>1466</v>
      </c>
      <c r="J46" s="137" t="s">
        <v>1466</v>
      </c>
      <c r="K46" s="137" t="s">
        <v>1466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0.5" customHeight="1">
      <c r="A47" s="46">
        <v>43</v>
      </c>
      <c r="B47" s="39" t="s">
        <v>1519</v>
      </c>
      <c r="C47" s="43" t="s">
        <v>107</v>
      </c>
      <c r="D47" s="40" t="s">
        <v>108</v>
      </c>
      <c r="E47" s="40" t="s">
        <v>109</v>
      </c>
      <c r="F47" s="101">
        <v>39808</v>
      </c>
      <c r="G47" s="40">
        <v>16</v>
      </c>
      <c r="H47" s="40" t="s">
        <v>95</v>
      </c>
      <c r="I47" s="137" t="s">
        <v>1466</v>
      </c>
      <c r="J47" s="137" t="s">
        <v>1466</v>
      </c>
      <c r="K47" s="137" t="s">
        <v>1466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5.5" customHeight="1">
      <c r="A48" s="46">
        <v>44</v>
      </c>
      <c r="B48" s="39" t="s">
        <v>1540</v>
      </c>
      <c r="C48" s="43" t="s">
        <v>110</v>
      </c>
      <c r="D48" s="40" t="s">
        <v>111</v>
      </c>
      <c r="E48" s="40" t="s">
        <v>111</v>
      </c>
      <c r="F48" s="101">
        <v>39455</v>
      </c>
      <c r="G48" s="40">
        <v>32.799999999999997</v>
      </c>
      <c r="H48" s="40" t="s">
        <v>27</v>
      </c>
      <c r="I48" s="137" t="s">
        <v>1466</v>
      </c>
      <c r="J48" s="137" t="s">
        <v>1466</v>
      </c>
      <c r="K48" s="137" t="s">
        <v>1466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.75" customHeight="1">
      <c r="A49" s="46">
        <v>45</v>
      </c>
      <c r="B49" s="38" t="s">
        <v>1540</v>
      </c>
      <c r="C49" s="43" t="s">
        <v>112</v>
      </c>
      <c r="D49" s="40" t="s">
        <v>113</v>
      </c>
      <c r="E49" s="40" t="s">
        <v>113</v>
      </c>
      <c r="F49" s="101">
        <v>39531</v>
      </c>
      <c r="G49" s="49">
        <v>26.51</v>
      </c>
      <c r="H49" s="40" t="s">
        <v>27</v>
      </c>
      <c r="I49" s="137" t="s">
        <v>1466</v>
      </c>
      <c r="J49" s="137" t="s">
        <v>1466</v>
      </c>
      <c r="K49" s="137" t="s">
        <v>1466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8.75" customHeight="1">
      <c r="A50" s="46">
        <v>46</v>
      </c>
      <c r="B50" s="38" t="s">
        <v>1540</v>
      </c>
      <c r="C50" s="43" t="s">
        <v>114</v>
      </c>
      <c r="D50" s="40" t="s">
        <v>115</v>
      </c>
      <c r="E50" s="40" t="s">
        <v>115</v>
      </c>
      <c r="F50" s="101">
        <v>39531</v>
      </c>
      <c r="G50" s="49">
        <v>39.31</v>
      </c>
      <c r="H50" s="40" t="s">
        <v>27</v>
      </c>
      <c r="I50" s="137" t="s">
        <v>1466</v>
      </c>
      <c r="J50" s="137" t="s">
        <v>1466</v>
      </c>
      <c r="K50" s="137" t="s">
        <v>1466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8.75" customHeight="1">
      <c r="A51" s="46">
        <v>47</v>
      </c>
      <c r="B51" s="38" t="s">
        <v>1540</v>
      </c>
      <c r="C51" s="43" t="s">
        <v>116</v>
      </c>
      <c r="D51" s="40" t="s">
        <v>117</v>
      </c>
      <c r="E51" s="40" t="s">
        <v>117</v>
      </c>
      <c r="F51" s="101">
        <v>39455</v>
      </c>
      <c r="G51" s="40">
        <v>30</v>
      </c>
      <c r="H51" s="40" t="s">
        <v>27</v>
      </c>
      <c r="I51" s="137" t="s">
        <v>1466</v>
      </c>
      <c r="J51" s="137" t="s">
        <v>1466</v>
      </c>
      <c r="K51" s="137" t="s">
        <v>1466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8.75" customHeight="1">
      <c r="A52" s="46">
        <v>48</v>
      </c>
      <c r="B52" s="38" t="s">
        <v>1540</v>
      </c>
      <c r="C52" s="43" t="s">
        <v>118</v>
      </c>
      <c r="D52" s="40" t="s">
        <v>119</v>
      </c>
      <c r="E52" s="40" t="s">
        <v>120</v>
      </c>
      <c r="F52" s="101">
        <v>39553</v>
      </c>
      <c r="G52" s="40">
        <v>32.4</v>
      </c>
      <c r="H52" s="40" t="s">
        <v>27</v>
      </c>
      <c r="I52" s="137" t="s">
        <v>1466</v>
      </c>
      <c r="J52" s="137" t="s">
        <v>1466</v>
      </c>
      <c r="K52" s="137" t="s">
        <v>1466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8.75" customHeight="1">
      <c r="A53" s="46">
        <v>49</v>
      </c>
      <c r="B53" s="38" t="s">
        <v>1540</v>
      </c>
      <c r="C53" s="43" t="s">
        <v>121</v>
      </c>
      <c r="D53" s="40" t="s">
        <v>122</v>
      </c>
      <c r="E53" s="40" t="s">
        <v>123</v>
      </c>
      <c r="F53" s="101">
        <v>39793</v>
      </c>
      <c r="G53" s="49">
        <v>32.520000000000003</v>
      </c>
      <c r="H53" s="40" t="s">
        <v>27</v>
      </c>
      <c r="I53" s="137" t="s">
        <v>1466</v>
      </c>
      <c r="J53" s="137" t="s">
        <v>1466</v>
      </c>
      <c r="K53" s="137" t="s">
        <v>1466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8.75" customHeight="1">
      <c r="A54" s="46">
        <v>50</v>
      </c>
      <c r="B54" s="38" t="s">
        <v>1543</v>
      </c>
      <c r="C54" s="43" t="s">
        <v>124</v>
      </c>
      <c r="D54" s="40" t="s">
        <v>45</v>
      </c>
      <c r="E54" s="40" t="s">
        <v>45</v>
      </c>
      <c r="F54" s="101">
        <v>39701</v>
      </c>
      <c r="G54" s="40">
        <v>53</v>
      </c>
      <c r="H54" s="40" t="s">
        <v>27</v>
      </c>
      <c r="I54" s="137" t="s">
        <v>1466</v>
      </c>
      <c r="J54" s="137" t="s">
        <v>1466</v>
      </c>
      <c r="K54" s="137" t="s">
        <v>1466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8.75" customHeight="1">
      <c r="A55" s="46">
        <v>51</v>
      </c>
      <c r="B55" s="38" t="s">
        <v>1547</v>
      </c>
      <c r="C55" s="43" t="s">
        <v>125</v>
      </c>
      <c r="D55" s="40" t="s">
        <v>126</v>
      </c>
      <c r="E55" s="40" t="s">
        <v>126</v>
      </c>
      <c r="F55" s="101">
        <v>39689</v>
      </c>
      <c r="G55" s="40">
        <v>12</v>
      </c>
      <c r="H55" s="40" t="s">
        <v>27</v>
      </c>
      <c r="I55" s="137" t="s">
        <v>1466</v>
      </c>
      <c r="J55" s="137" t="s">
        <v>1466</v>
      </c>
      <c r="K55" s="137" t="s">
        <v>1466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8.75" customHeight="1">
      <c r="A56" s="46">
        <v>52</v>
      </c>
      <c r="B56" s="38" t="s">
        <v>1538</v>
      </c>
      <c r="C56" s="43" t="s">
        <v>127</v>
      </c>
      <c r="D56" s="40" t="s">
        <v>128</v>
      </c>
      <c r="E56" s="40" t="s">
        <v>128</v>
      </c>
      <c r="F56" s="101">
        <v>39730</v>
      </c>
      <c r="G56" s="40">
        <v>52</v>
      </c>
      <c r="H56" s="40" t="s">
        <v>27</v>
      </c>
      <c r="I56" s="137" t="s">
        <v>1466</v>
      </c>
      <c r="J56" s="137" t="s">
        <v>1466</v>
      </c>
      <c r="K56" s="137" t="s">
        <v>1466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8.75" customHeight="1">
      <c r="A57" s="46">
        <v>53</v>
      </c>
      <c r="B57" s="38" t="s">
        <v>129</v>
      </c>
      <c r="C57" s="43" t="s">
        <v>130</v>
      </c>
      <c r="D57" s="40" t="s">
        <v>131</v>
      </c>
      <c r="E57" s="40" t="s">
        <v>132</v>
      </c>
      <c r="F57" s="101">
        <v>39743</v>
      </c>
      <c r="G57" s="40">
        <v>52</v>
      </c>
      <c r="H57" s="40" t="s">
        <v>27</v>
      </c>
      <c r="I57" s="137" t="s">
        <v>1466</v>
      </c>
      <c r="J57" s="137" t="s">
        <v>1466</v>
      </c>
      <c r="K57" s="137" t="s">
        <v>1466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43.5" customHeight="1">
      <c r="A58" s="46">
        <v>54</v>
      </c>
      <c r="B58" s="38" t="s">
        <v>1548</v>
      </c>
      <c r="C58" s="43" t="s">
        <v>133</v>
      </c>
      <c r="D58" s="40" t="s">
        <v>134</v>
      </c>
      <c r="E58" s="40" t="s">
        <v>135</v>
      </c>
      <c r="F58" s="101">
        <v>39757</v>
      </c>
      <c r="G58" s="40">
        <v>84</v>
      </c>
      <c r="H58" s="40" t="s">
        <v>27</v>
      </c>
      <c r="I58" s="137" t="s">
        <v>1466</v>
      </c>
      <c r="J58" s="137" t="s">
        <v>1466</v>
      </c>
      <c r="K58" s="137" t="s">
        <v>1466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8.75" customHeight="1">
      <c r="A59" s="46">
        <v>55</v>
      </c>
      <c r="B59" s="38" t="s">
        <v>1549</v>
      </c>
      <c r="C59" s="43" t="s">
        <v>136</v>
      </c>
      <c r="D59" s="40" t="s">
        <v>137</v>
      </c>
      <c r="E59" s="40" t="s">
        <v>138</v>
      </c>
      <c r="F59" s="101">
        <v>39531</v>
      </c>
      <c r="G59" s="40">
        <v>54</v>
      </c>
      <c r="H59" s="40" t="s">
        <v>27</v>
      </c>
      <c r="I59" s="137" t="s">
        <v>1466</v>
      </c>
      <c r="J59" s="137" t="s">
        <v>1466</v>
      </c>
      <c r="K59" s="137" t="s">
        <v>1466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8.75" customHeight="1">
      <c r="A60" s="46">
        <v>56</v>
      </c>
      <c r="B60" s="38" t="s">
        <v>1540</v>
      </c>
      <c r="C60" s="43" t="s">
        <v>139</v>
      </c>
      <c r="D60" s="40"/>
      <c r="E60" s="40" t="s">
        <v>55</v>
      </c>
      <c r="F60" s="101">
        <v>39461</v>
      </c>
      <c r="G60" s="49">
        <v>20.67</v>
      </c>
      <c r="H60" s="40" t="s">
        <v>27</v>
      </c>
      <c r="I60" s="137" t="s">
        <v>1466</v>
      </c>
      <c r="J60" s="137" t="s">
        <v>1466</v>
      </c>
      <c r="K60" s="137" t="s">
        <v>1466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8.75" customHeight="1">
      <c r="A61" s="46">
        <v>57</v>
      </c>
      <c r="B61" s="38" t="s">
        <v>1540</v>
      </c>
      <c r="C61" s="43" t="s">
        <v>140</v>
      </c>
      <c r="D61" s="40"/>
      <c r="E61" s="40" t="s">
        <v>55</v>
      </c>
      <c r="F61" s="101">
        <v>39490</v>
      </c>
      <c r="G61" s="40">
        <v>34</v>
      </c>
      <c r="H61" s="40" t="s">
        <v>27</v>
      </c>
      <c r="I61" s="137" t="s">
        <v>1466</v>
      </c>
      <c r="J61" s="137" t="s">
        <v>1466</v>
      </c>
      <c r="K61" s="137" t="s">
        <v>1466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8.75" customHeight="1">
      <c r="A62" s="46">
        <v>58</v>
      </c>
      <c r="B62" s="38" t="s">
        <v>1540</v>
      </c>
      <c r="C62" s="43" t="s">
        <v>141</v>
      </c>
      <c r="D62" s="40"/>
      <c r="E62" s="40" t="s">
        <v>55</v>
      </c>
      <c r="F62" s="101">
        <v>39486</v>
      </c>
      <c r="G62" s="49">
        <v>20.41</v>
      </c>
      <c r="H62" s="40" t="s">
        <v>27</v>
      </c>
      <c r="I62" s="137" t="s">
        <v>1466</v>
      </c>
      <c r="J62" s="137" t="s">
        <v>1466</v>
      </c>
      <c r="K62" s="137" t="s">
        <v>1466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.75" customHeight="1">
      <c r="A63" s="46">
        <v>59</v>
      </c>
      <c r="B63" s="38" t="s">
        <v>1540</v>
      </c>
      <c r="C63" s="43" t="s">
        <v>142</v>
      </c>
      <c r="D63" s="40"/>
      <c r="E63" s="40" t="s">
        <v>143</v>
      </c>
      <c r="F63" s="101">
        <v>39507</v>
      </c>
      <c r="G63" s="49">
        <v>21.58</v>
      </c>
      <c r="H63" s="40" t="s">
        <v>27</v>
      </c>
      <c r="I63" s="137" t="s">
        <v>1466</v>
      </c>
      <c r="J63" s="137" t="s">
        <v>1466</v>
      </c>
      <c r="K63" s="137" t="s">
        <v>1466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.75" customHeight="1">
      <c r="A64" s="46">
        <v>60</v>
      </c>
      <c r="B64" s="38" t="s">
        <v>1540</v>
      </c>
      <c r="C64" s="43" t="s">
        <v>144</v>
      </c>
      <c r="D64" s="40"/>
      <c r="E64" s="40" t="s">
        <v>143</v>
      </c>
      <c r="F64" s="101">
        <v>39519</v>
      </c>
      <c r="G64" s="49">
        <v>15.36</v>
      </c>
      <c r="H64" s="40" t="s">
        <v>27</v>
      </c>
      <c r="I64" s="137" t="s">
        <v>1466</v>
      </c>
      <c r="J64" s="137" t="s">
        <v>1466</v>
      </c>
      <c r="K64" s="137" t="s">
        <v>1466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.75" customHeight="1">
      <c r="A65" s="46">
        <v>61</v>
      </c>
      <c r="B65" s="38" t="s">
        <v>1540</v>
      </c>
      <c r="C65" s="43" t="s">
        <v>145</v>
      </c>
      <c r="D65" s="40"/>
      <c r="E65" s="40" t="s">
        <v>146</v>
      </c>
      <c r="F65" s="101">
        <v>39519</v>
      </c>
      <c r="G65" s="49">
        <v>21.72</v>
      </c>
      <c r="H65" s="40" t="s">
        <v>27</v>
      </c>
      <c r="I65" s="137" t="s">
        <v>1466</v>
      </c>
      <c r="J65" s="137" t="s">
        <v>1466</v>
      </c>
      <c r="K65" s="137" t="s">
        <v>1466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.75" customHeight="1">
      <c r="A66" s="46">
        <v>62</v>
      </c>
      <c r="B66" s="38" t="s">
        <v>1540</v>
      </c>
      <c r="C66" s="43" t="s">
        <v>147</v>
      </c>
      <c r="D66" s="40"/>
      <c r="E66" s="40" t="s">
        <v>55</v>
      </c>
      <c r="F66" s="101">
        <v>39541</v>
      </c>
      <c r="G66" s="40">
        <v>17</v>
      </c>
      <c r="H66" s="40" t="s">
        <v>27</v>
      </c>
      <c r="I66" s="137" t="s">
        <v>1466</v>
      </c>
      <c r="J66" s="137" t="s">
        <v>1466</v>
      </c>
      <c r="K66" s="137" t="s">
        <v>1466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8.75" customHeight="1">
      <c r="A67" s="46">
        <v>63</v>
      </c>
      <c r="B67" s="39" t="s">
        <v>1540</v>
      </c>
      <c r="C67" s="43" t="s">
        <v>148</v>
      </c>
      <c r="D67" s="40"/>
      <c r="E67" s="40" t="s">
        <v>149</v>
      </c>
      <c r="F67" s="101">
        <v>39582</v>
      </c>
      <c r="G67" s="49">
        <v>23.25</v>
      </c>
      <c r="H67" s="40" t="s">
        <v>27</v>
      </c>
      <c r="I67" s="137" t="s">
        <v>1466</v>
      </c>
      <c r="J67" s="137" t="s">
        <v>1466</v>
      </c>
      <c r="K67" s="137" t="s">
        <v>1466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8.75" customHeight="1">
      <c r="A68" s="46">
        <v>64</v>
      </c>
      <c r="B68" s="38" t="s">
        <v>1540</v>
      </c>
      <c r="C68" s="43" t="s">
        <v>150</v>
      </c>
      <c r="D68" s="40"/>
      <c r="E68" s="40" t="s">
        <v>143</v>
      </c>
      <c r="F68" s="101">
        <v>39763</v>
      </c>
      <c r="G68" s="49">
        <v>11.92</v>
      </c>
      <c r="H68" s="40" t="s">
        <v>27</v>
      </c>
      <c r="I68" s="137" t="s">
        <v>1466</v>
      </c>
      <c r="J68" s="137" t="s">
        <v>1466</v>
      </c>
      <c r="K68" s="137" t="s">
        <v>1466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8.75" customHeight="1">
      <c r="A69" s="46">
        <v>65</v>
      </c>
      <c r="B69" s="38" t="s">
        <v>1540</v>
      </c>
      <c r="C69" s="43" t="s">
        <v>151</v>
      </c>
      <c r="D69" s="40"/>
      <c r="E69" s="40" t="s">
        <v>55</v>
      </c>
      <c r="F69" s="101">
        <v>39793</v>
      </c>
      <c r="G69" s="49">
        <v>17.170000000000002</v>
      </c>
      <c r="H69" s="40" t="s">
        <v>27</v>
      </c>
      <c r="I69" s="137" t="s">
        <v>1466</v>
      </c>
      <c r="J69" s="137" t="s">
        <v>1466</v>
      </c>
      <c r="K69" s="137" t="s">
        <v>1466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8.75" customHeight="1">
      <c r="A70" s="46">
        <v>66</v>
      </c>
      <c r="B70" s="38" t="s">
        <v>1540</v>
      </c>
      <c r="C70" s="43" t="s">
        <v>152</v>
      </c>
      <c r="D70" s="40"/>
      <c r="E70" s="40" t="s">
        <v>153</v>
      </c>
      <c r="F70" s="101">
        <v>39793</v>
      </c>
      <c r="G70" s="49">
        <v>16.920000000000002</v>
      </c>
      <c r="H70" s="40" t="s">
        <v>27</v>
      </c>
      <c r="I70" s="137" t="s">
        <v>1466</v>
      </c>
      <c r="J70" s="137" t="s">
        <v>1466</v>
      </c>
      <c r="K70" s="137" t="s">
        <v>1466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8.75" customHeight="1">
      <c r="A71" s="46">
        <v>67</v>
      </c>
      <c r="B71" s="38" t="s">
        <v>1540</v>
      </c>
      <c r="C71" s="43" t="s">
        <v>154</v>
      </c>
      <c r="D71" s="40"/>
      <c r="E71" s="40" t="s">
        <v>146</v>
      </c>
      <c r="F71" s="101">
        <v>39793</v>
      </c>
      <c r="G71" s="49">
        <v>14.27</v>
      </c>
      <c r="H71" s="40" t="s">
        <v>27</v>
      </c>
      <c r="I71" s="137" t="s">
        <v>1466</v>
      </c>
      <c r="J71" s="137" t="s">
        <v>1466</v>
      </c>
      <c r="K71" s="137" t="s">
        <v>1466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8.75" customHeight="1">
      <c r="A72" s="46">
        <v>68</v>
      </c>
      <c r="B72" s="102" t="s">
        <v>1540</v>
      </c>
      <c r="C72" s="43" t="s">
        <v>155</v>
      </c>
      <c r="D72" s="40"/>
      <c r="E72" s="40" t="s">
        <v>143</v>
      </c>
      <c r="F72" s="101">
        <v>39784</v>
      </c>
      <c r="G72" s="49">
        <v>11.18</v>
      </c>
      <c r="H72" s="40" t="s">
        <v>27</v>
      </c>
      <c r="I72" s="137" t="s">
        <v>1466</v>
      </c>
      <c r="J72" s="137" t="s">
        <v>1466</v>
      </c>
      <c r="K72" s="137" t="s">
        <v>1466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8.75" customHeight="1">
      <c r="A73" s="46">
        <v>69</v>
      </c>
      <c r="B73" s="38" t="s">
        <v>1540</v>
      </c>
      <c r="C73" s="43" t="s">
        <v>156</v>
      </c>
      <c r="D73" s="40"/>
      <c r="E73" s="40" t="s">
        <v>146</v>
      </c>
      <c r="F73" s="101">
        <v>39780</v>
      </c>
      <c r="G73" s="49">
        <v>24.55</v>
      </c>
      <c r="H73" s="40" t="s">
        <v>27</v>
      </c>
      <c r="I73" s="137" t="s">
        <v>1466</v>
      </c>
      <c r="J73" s="137" t="s">
        <v>1466</v>
      </c>
      <c r="K73" s="137" t="s">
        <v>1466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8.75" customHeight="1">
      <c r="A74" s="46">
        <v>70</v>
      </c>
      <c r="B74" s="38" t="s">
        <v>1540</v>
      </c>
      <c r="C74" s="43" t="s">
        <v>157</v>
      </c>
      <c r="D74" s="40"/>
      <c r="E74" s="40" t="s">
        <v>55</v>
      </c>
      <c r="F74" s="101">
        <v>39784</v>
      </c>
      <c r="G74" s="49">
        <v>10.43</v>
      </c>
      <c r="H74" s="40" t="s">
        <v>27</v>
      </c>
      <c r="I74" s="137" t="s">
        <v>1466</v>
      </c>
      <c r="J74" s="137" t="s">
        <v>1466</v>
      </c>
      <c r="K74" s="137" t="s">
        <v>1466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8.75" customHeight="1">
      <c r="A75" s="46">
        <v>71</v>
      </c>
      <c r="B75" s="38" t="s">
        <v>1540</v>
      </c>
      <c r="C75" s="43" t="s">
        <v>158</v>
      </c>
      <c r="D75" s="40"/>
      <c r="E75" s="40" t="s">
        <v>149</v>
      </c>
      <c r="F75" s="101">
        <v>39793</v>
      </c>
      <c r="G75" s="40">
        <v>24</v>
      </c>
      <c r="H75" s="40" t="s">
        <v>27</v>
      </c>
      <c r="I75" s="137" t="s">
        <v>1466</v>
      </c>
      <c r="J75" s="137" t="s">
        <v>1466</v>
      </c>
      <c r="K75" s="137" t="s">
        <v>1466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8.75" customHeight="1">
      <c r="A76" s="46">
        <v>72</v>
      </c>
      <c r="B76" s="38" t="s">
        <v>1540</v>
      </c>
      <c r="C76" s="43" t="s">
        <v>159</v>
      </c>
      <c r="D76" s="40"/>
      <c r="E76" s="40" t="s">
        <v>160</v>
      </c>
      <c r="F76" s="101">
        <v>39736</v>
      </c>
      <c r="G76" s="40">
        <v>10.1</v>
      </c>
      <c r="H76" s="40" t="s">
        <v>27</v>
      </c>
      <c r="I76" s="137" t="s">
        <v>1466</v>
      </c>
      <c r="J76" s="137" t="s">
        <v>1466</v>
      </c>
      <c r="K76" s="137" t="s">
        <v>1466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8.75" customHeight="1">
      <c r="A77" s="46">
        <v>73</v>
      </c>
      <c r="B77" s="38" t="s">
        <v>1540</v>
      </c>
      <c r="C77" s="43" t="s">
        <v>161</v>
      </c>
      <c r="D77" s="40"/>
      <c r="E77" s="40" t="s">
        <v>160</v>
      </c>
      <c r="F77" s="101">
        <v>39757</v>
      </c>
      <c r="G77" s="40">
        <v>10.8</v>
      </c>
      <c r="H77" s="40" t="s">
        <v>27</v>
      </c>
      <c r="I77" s="137" t="s">
        <v>1466</v>
      </c>
      <c r="J77" s="137" t="s">
        <v>1466</v>
      </c>
      <c r="K77" s="137" t="s">
        <v>1466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8.75" customHeight="1">
      <c r="A78" s="46">
        <v>74</v>
      </c>
      <c r="B78" s="38" t="s">
        <v>1540</v>
      </c>
      <c r="C78" s="43" t="s">
        <v>162</v>
      </c>
      <c r="D78" s="40"/>
      <c r="E78" s="40" t="s">
        <v>55</v>
      </c>
      <c r="F78" s="101">
        <v>39738</v>
      </c>
      <c r="G78" s="49">
        <v>15.42</v>
      </c>
      <c r="H78" s="40" t="s">
        <v>27</v>
      </c>
      <c r="I78" s="137" t="s">
        <v>1466</v>
      </c>
      <c r="J78" s="137" t="s">
        <v>1466</v>
      </c>
      <c r="K78" s="137" t="s">
        <v>1466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8.75" customHeight="1">
      <c r="A79" s="46">
        <v>75</v>
      </c>
      <c r="B79" s="38" t="s">
        <v>1540</v>
      </c>
      <c r="C79" s="43" t="s">
        <v>163</v>
      </c>
      <c r="D79" s="40"/>
      <c r="E79" s="40" t="s">
        <v>143</v>
      </c>
      <c r="F79" s="101">
        <v>39749</v>
      </c>
      <c r="G79" s="40">
        <v>16</v>
      </c>
      <c r="H79" s="40" t="s">
        <v>27</v>
      </c>
      <c r="I79" s="137" t="s">
        <v>1466</v>
      </c>
      <c r="J79" s="137" t="s">
        <v>1466</v>
      </c>
      <c r="K79" s="137" t="s">
        <v>1466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8.75" customHeight="1">
      <c r="A80" s="46">
        <v>76</v>
      </c>
      <c r="B80" s="38" t="s">
        <v>1540</v>
      </c>
      <c r="C80" s="43" t="s">
        <v>164</v>
      </c>
      <c r="D80" s="40"/>
      <c r="E80" s="40" t="s">
        <v>55</v>
      </c>
      <c r="F80" s="101">
        <v>39710</v>
      </c>
      <c r="G80" s="49">
        <v>10.43</v>
      </c>
      <c r="H80" s="40" t="s">
        <v>27</v>
      </c>
      <c r="I80" s="137" t="s">
        <v>1466</v>
      </c>
      <c r="J80" s="137" t="s">
        <v>1466</v>
      </c>
      <c r="K80" s="137" t="s">
        <v>1466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8.75" customHeight="1">
      <c r="A81" s="46">
        <v>77</v>
      </c>
      <c r="B81" s="38" t="s">
        <v>1540</v>
      </c>
      <c r="C81" s="43" t="s">
        <v>165</v>
      </c>
      <c r="D81" s="40"/>
      <c r="E81" s="40" t="s">
        <v>143</v>
      </c>
      <c r="F81" s="101">
        <v>39625</v>
      </c>
      <c r="G81" s="40">
        <v>12</v>
      </c>
      <c r="H81" s="40" t="s">
        <v>27</v>
      </c>
      <c r="I81" s="137" t="s">
        <v>1466</v>
      </c>
      <c r="J81" s="137" t="s">
        <v>1466</v>
      </c>
      <c r="K81" s="137" t="s">
        <v>1466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8.75" customHeight="1">
      <c r="A82" s="46">
        <v>78</v>
      </c>
      <c r="B82" s="38" t="s">
        <v>1540</v>
      </c>
      <c r="C82" s="43" t="s">
        <v>166</v>
      </c>
      <c r="D82" s="40"/>
      <c r="E82" s="40" t="s">
        <v>143</v>
      </c>
      <c r="F82" s="101">
        <v>39636</v>
      </c>
      <c r="G82" s="49">
        <v>11.25</v>
      </c>
      <c r="H82" s="40" t="s">
        <v>27</v>
      </c>
      <c r="I82" s="137" t="s">
        <v>1466</v>
      </c>
      <c r="J82" s="137" t="s">
        <v>1466</v>
      </c>
      <c r="K82" s="137" t="s">
        <v>1466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8.75" customHeight="1">
      <c r="A83" s="46">
        <v>79</v>
      </c>
      <c r="B83" s="38" t="s">
        <v>1540</v>
      </c>
      <c r="C83" s="43" t="s">
        <v>167</v>
      </c>
      <c r="D83" s="40"/>
      <c r="E83" s="40" t="s">
        <v>143</v>
      </c>
      <c r="F83" s="101">
        <v>39650</v>
      </c>
      <c r="G83" s="40">
        <v>11.6</v>
      </c>
      <c r="H83" s="40" t="s">
        <v>27</v>
      </c>
      <c r="I83" s="137" t="s">
        <v>1466</v>
      </c>
      <c r="J83" s="137" t="s">
        <v>1466</v>
      </c>
      <c r="K83" s="137" t="s">
        <v>1466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8.75" customHeight="1">
      <c r="A84" s="46">
        <v>80</v>
      </c>
      <c r="B84" s="38" t="s">
        <v>1541</v>
      </c>
      <c r="C84" s="43" t="s">
        <v>168</v>
      </c>
      <c r="D84" s="40" t="s">
        <v>169</v>
      </c>
      <c r="E84" s="40" t="s">
        <v>169</v>
      </c>
      <c r="F84" s="101">
        <v>39505</v>
      </c>
      <c r="G84" s="40">
        <v>27.25</v>
      </c>
      <c r="H84" s="40" t="s">
        <v>27</v>
      </c>
      <c r="I84" s="137" t="s">
        <v>1466</v>
      </c>
      <c r="J84" s="137" t="s">
        <v>1466</v>
      </c>
      <c r="K84" s="137" t="s">
        <v>1466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8.75" customHeight="1">
      <c r="A85" s="46">
        <v>81</v>
      </c>
      <c r="B85" s="38" t="s">
        <v>1541</v>
      </c>
      <c r="C85" s="43" t="s">
        <v>170</v>
      </c>
      <c r="D85" s="40" t="s">
        <v>171</v>
      </c>
      <c r="E85" s="40" t="s">
        <v>172</v>
      </c>
      <c r="F85" s="101">
        <v>39779</v>
      </c>
      <c r="G85" s="40">
        <v>78</v>
      </c>
      <c r="H85" s="40" t="s">
        <v>27</v>
      </c>
      <c r="I85" s="137" t="s">
        <v>1466</v>
      </c>
      <c r="J85" s="137" t="s">
        <v>1466</v>
      </c>
      <c r="K85" s="137" t="s">
        <v>1466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8.75" customHeight="1">
      <c r="A86" s="46">
        <v>82</v>
      </c>
      <c r="B86" s="38" t="s">
        <v>1541</v>
      </c>
      <c r="C86" s="43" t="s">
        <v>173</v>
      </c>
      <c r="D86" s="40" t="s">
        <v>171</v>
      </c>
      <c r="E86" s="40" t="s">
        <v>174</v>
      </c>
      <c r="F86" s="101">
        <v>39609</v>
      </c>
      <c r="G86" s="40">
        <v>50</v>
      </c>
      <c r="H86" s="40" t="s">
        <v>27</v>
      </c>
      <c r="I86" s="137" t="s">
        <v>1466</v>
      </c>
      <c r="J86" s="137" t="s">
        <v>1466</v>
      </c>
      <c r="K86" s="137" t="s">
        <v>1466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8.75" customHeight="1">
      <c r="A87" s="46">
        <v>83</v>
      </c>
      <c r="B87" s="39" t="s">
        <v>1541</v>
      </c>
      <c r="C87" s="43" t="s">
        <v>175</v>
      </c>
      <c r="D87" s="40" t="s">
        <v>176</v>
      </c>
      <c r="E87" s="40" t="s">
        <v>176</v>
      </c>
      <c r="F87" s="101">
        <v>39779</v>
      </c>
      <c r="G87" s="40">
        <v>224</v>
      </c>
      <c r="H87" s="40" t="s">
        <v>27</v>
      </c>
      <c r="I87" s="137" t="s">
        <v>1466</v>
      </c>
      <c r="J87" s="137" t="s">
        <v>1466</v>
      </c>
      <c r="K87" s="137" t="s">
        <v>1466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31.5" customHeight="1">
      <c r="A88" s="46">
        <v>84</v>
      </c>
      <c r="B88" s="39" t="s">
        <v>1541</v>
      </c>
      <c r="C88" s="43" t="s">
        <v>177</v>
      </c>
      <c r="D88" s="40" t="s">
        <v>178</v>
      </c>
      <c r="E88" s="40" t="s">
        <v>178</v>
      </c>
      <c r="F88" s="101">
        <v>39793</v>
      </c>
      <c r="G88" s="40">
        <v>50</v>
      </c>
      <c r="H88" s="40" t="s">
        <v>27</v>
      </c>
      <c r="I88" s="137" t="s">
        <v>1466</v>
      </c>
      <c r="J88" s="137" t="s">
        <v>1466</v>
      </c>
      <c r="K88" s="137" t="s">
        <v>1466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8.75" customHeight="1">
      <c r="A89" s="46">
        <v>85</v>
      </c>
      <c r="B89" s="39" t="s">
        <v>1541</v>
      </c>
      <c r="C89" s="43" t="s">
        <v>179</v>
      </c>
      <c r="D89" s="40" t="s">
        <v>180</v>
      </c>
      <c r="E89" s="40" t="s">
        <v>180</v>
      </c>
      <c r="F89" s="101">
        <v>39673</v>
      </c>
      <c r="G89" s="40">
        <v>30</v>
      </c>
      <c r="H89" s="40" t="s">
        <v>27</v>
      </c>
      <c r="I89" s="137" t="s">
        <v>1466</v>
      </c>
      <c r="J89" s="137" t="s">
        <v>1466</v>
      </c>
      <c r="K89" s="137" t="s">
        <v>1466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8.75" customHeight="1">
      <c r="A90" s="46">
        <v>86</v>
      </c>
      <c r="B90" s="39" t="s">
        <v>1541</v>
      </c>
      <c r="C90" s="43" t="s">
        <v>181</v>
      </c>
      <c r="D90" s="40" t="s">
        <v>171</v>
      </c>
      <c r="E90" s="40" t="s">
        <v>182</v>
      </c>
      <c r="F90" s="101">
        <v>39769</v>
      </c>
      <c r="G90" s="40">
        <v>54</v>
      </c>
      <c r="H90" s="40" t="s">
        <v>27</v>
      </c>
      <c r="I90" s="137" t="s">
        <v>1466</v>
      </c>
      <c r="J90" s="137" t="s">
        <v>1466</v>
      </c>
      <c r="K90" s="137" t="s">
        <v>1466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8.75" customHeight="1">
      <c r="A91" s="46">
        <v>87</v>
      </c>
      <c r="B91" s="39" t="s">
        <v>1541</v>
      </c>
      <c r="C91" s="43" t="s">
        <v>183</v>
      </c>
      <c r="D91" s="40" t="s">
        <v>184</v>
      </c>
      <c r="E91" s="40" t="s">
        <v>184</v>
      </c>
      <c r="F91" s="101">
        <v>39780</v>
      </c>
      <c r="G91" s="40">
        <v>27</v>
      </c>
      <c r="H91" s="40" t="s">
        <v>27</v>
      </c>
      <c r="I91" s="137" t="s">
        <v>1466</v>
      </c>
      <c r="J91" s="137" t="s">
        <v>1466</v>
      </c>
      <c r="K91" s="137" t="s">
        <v>1466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8.75" customHeight="1">
      <c r="A92" s="46">
        <v>88</v>
      </c>
      <c r="B92" s="39" t="s">
        <v>1541</v>
      </c>
      <c r="C92" s="43" t="s">
        <v>185</v>
      </c>
      <c r="D92" s="40" t="s">
        <v>186</v>
      </c>
      <c r="E92" s="40" t="s">
        <v>186</v>
      </c>
      <c r="F92" s="101">
        <v>39636</v>
      </c>
      <c r="G92" s="40">
        <v>52</v>
      </c>
      <c r="H92" s="40" t="s">
        <v>27</v>
      </c>
      <c r="I92" s="137" t="s">
        <v>1466</v>
      </c>
      <c r="J92" s="137" t="s">
        <v>1466</v>
      </c>
      <c r="K92" s="137" t="s">
        <v>1466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8.75" customHeight="1">
      <c r="A93" s="46">
        <v>89</v>
      </c>
      <c r="B93" s="39" t="s">
        <v>1541</v>
      </c>
      <c r="C93" s="43" t="s">
        <v>187</v>
      </c>
      <c r="D93" s="40" t="s">
        <v>188</v>
      </c>
      <c r="E93" s="40" t="s">
        <v>188</v>
      </c>
      <c r="F93" s="101">
        <v>39792</v>
      </c>
      <c r="G93" s="40">
        <v>52</v>
      </c>
      <c r="H93" s="40" t="s">
        <v>27</v>
      </c>
      <c r="I93" s="137" t="s">
        <v>1466</v>
      </c>
      <c r="J93" s="137" t="s">
        <v>1466</v>
      </c>
      <c r="K93" s="137" t="s">
        <v>1466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39.75" customHeight="1">
      <c r="A94" s="46">
        <v>90</v>
      </c>
      <c r="B94" s="39" t="s">
        <v>1545</v>
      </c>
      <c r="C94" s="43" t="s">
        <v>189</v>
      </c>
      <c r="D94" s="40" t="s">
        <v>190</v>
      </c>
      <c r="E94" s="40" t="s">
        <v>190</v>
      </c>
      <c r="F94" s="101">
        <v>39680</v>
      </c>
      <c r="G94" s="40">
        <v>58</v>
      </c>
      <c r="H94" s="40" t="s">
        <v>27</v>
      </c>
      <c r="I94" s="137" t="s">
        <v>1466</v>
      </c>
      <c r="J94" s="137" t="s">
        <v>1466</v>
      </c>
      <c r="K94" s="137" t="s">
        <v>1466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33.75" customHeight="1">
      <c r="A95" s="46">
        <v>91</v>
      </c>
      <c r="B95" s="39" t="s">
        <v>1543</v>
      </c>
      <c r="C95" s="43" t="s">
        <v>191</v>
      </c>
      <c r="D95" s="40" t="s">
        <v>192</v>
      </c>
      <c r="E95" s="40" t="s">
        <v>192</v>
      </c>
      <c r="F95" s="101">
        <v>39703</v>
      </c>
      <c r="G95" s="40">
        <v>53</v>
      </c>
      <c r="H95" s="40" t="s">
        <v>27</v>
      </c>
      <c r="I95" s="137" t="s">
        <v>1466</v>
      </c>
      <c r="J95" s="137" t="s">
        <v>1466</v>
      </c>
      <c r="K95" s="137" t="s">
        <v>1466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33" customHeight="1">
      <c r="A96" s="46">
        <v>92</v>
      </c>
      <c r="B96" s="39" t="s">
        <v>1544</v>
      </c>
      <c r="C96" s="43" t="s">
        <v>193</v>
      </c>
      <c r="D96" s="40" t="s">
        <v>194</v>
      </c>
      <c r="E96" s="40" t="s">
        <v>195</v>
      </c>
      <c r="F96" s="101">
        <v>39736</v>
      </c>
      <c r="G96" s="40">
        <v>60</v>
      </c>
      <c r="H96" s="40" t="s">
        <v>27</v>
      </c>
      <c r="I96" s="137" t="s">
        <v>1466</v>
      </c>
      <c r="J96" s="137" t="s">
        <v>1466</v>
      </c>
      <c r="K96" s="137" t="s">
        <v>1466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8.75" customHeight="1">
      <c r="A97" s="46">
        <v>93</v>
      </c>
      <c r="B97" s="39" t="s">
        <v>8</v>
      </c>
      <c r="C97" s="48" t="s">
        <v>196</v>
      </c>
      <c r="D97" s="40" t="s">
        <v>45</v>
      </c>
      <c r="E97" s="40" t="s">
        <v>197</v>
      </c>
      <c r="F97" s="101">
        <v>40016</v>
      </c>
      <c r="G97" s="40">
        <v>23.8</v>
      </c>
      <c r="H97" s="40" t="s">
        <v>12</v>
      </c>
      <c r="I97" s="137" t="s">
        <v>1466</v>
      </c>
      <c r="J97" s="137" t="s">
        <v>1466</v>
      </c>
      <c r="K97" s="137" t="s">
        <v>1466</v>
      </c>
    </row>
    <row r="98" spans="1:28" ht="18.75" customHeight="1">
      <c r="A98" s="46">
        <v>94</v>
      </c>
      <c r="B98" s="39" t="s">
        <v>8</v>
      </c>
      <c r="C98" s="48" t="s">
        <v>198</v>
      </c>
      <c r="D98" s="40" t="s">
        <v>199</v>
      </c>
      <c r="E98" s="40" t="s">
        <v>22</v>
      </c>
      <c r="F98" s="101">
        <v>39930</v>
      </c>
      <c r="G98" s="40">
        <v>97</v>
      </c>
      <c r="H98" s="40" t="s">
        <v>12</v>
      </c>
      <c r="I98" s="137" t="s">
        <v>1466</v>
      </c>
      <c r="J98" s="137" t="s">
        <v>1466</v>
      </c>
      <c r="K98" s="137" t="s">
        <v>1466</v>
      </c>
    </row>
    <row r="99" spans="1:28" ht="39" customHeight="1">
      <c r="A99" s="46">
        <v>95</v>
      </c>
      <c r="B99" s="39" t="s">
        <v>8</v>
      </c>
      <c r="C99" s="48" t="s">
        <v>200</v>
      </c>
      <c r="D99" s="40" t="s">
        <v>201</v>
      </c>
      <c r="E99" s="40" t="s">
        <v>201</v>
      </c>
      <c r="F99" s="101">
        <v>39930</v>
      </c>
      <c r="G99" s="40">
        <v>90</v>
      </c>
      <c r="H99" s="40" t="s">
        <v>12</v>
      </c>
      <c r="I99" s="137" t="s">
        <v>1466</v>
      </c>
      <c r="J99" s="137" t="s">
        <v>1466</v>
      </c>
      <c r="K99" s="137" t="s">
        <v>1466</v>
      </c>
    </row>
    <row r="100" spans="1:28" ht="31.5" customHeight="1">
      <c r="A100" s="46">
        <v>96</v>
      </c>
      <c r="B100" s="39" t="s">
        <v>1539</v>
      </c>
      <c r="C100" s="48" t="s">
        <v>202</v>
      </c>
      <c r="D100" s="40" t="s">
        <v>203</v>
      </c>
      <c r="E100" s="40" t="s">
        <v>20</v>
      </c>
      <c r="F100" s="101">
        <v>40003</v>
      </c>
      <c r="G100" s="40">
        <v>153</v>
      </c>
      <c r="H100" s="40" t="s">
        <v>12</v>
      </c>
      <c r="I100" s="137" t="s">
        <v>1466</v>
      </c>
      <c r="J100" s="137" t="s">
        <v>1466</v>
      </c>
      <c r="K100" s="137" t="s">
        <v>1466</v>
      </c>
    </row>
    <row r="101" spans="1:28" ht="18.75" customHeight="1">
      <c r="A101" s="46">
        <v>97</v>
      </c>
      <c r="B101" s="39" t="s">
        <v>8</v>
      </c>
      <c r="C101" s="48" t="s">
        <v>204</v>
      </c>
      <c r="D101" s="40" t="s">
        <v>205</v>
      </c>
      <c r="E101" s="40" t="s">
        <v>205</v>
      </c>
      <c r="F101" s="101">
        <v>40168</v>
      </c>
      <c r="G101" s="103">
        <v>80.7</v>
      </c>
      <c r="H101" s="40" t="s">
        <v>12</v>
      </c>
      <c r="I101" s="137" t="s">
        <v>1466</v>
      </c>
      <c r="J101" s="137" t="s">
        <v>1466</v>
      </c>
      <c r="K101" s="137" t="s">
        <v>1466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39" customHeight="1">
      <c r="A102" s="46">
        <v>98</v>
      </c>
      <c r="B102" s="39" t="s">
        <v>1550</v>
      </c>
      <c r="C102" s="48" t="s">
        <v>206</v>
      </c>
      <c r="D102" s="40" t="s">
        <v>207</v>
      </c>
      <c r="E102" s="40" t="s">
        <v>207</v>
      </c>
      <c r="F102" s="101">
        <v>39946</v>
      </c>
      <c r="G102" s="40">
        <v>100</v>
      </c>
      <c r="H102" s="40" t="s">
        <v>12</v>
      </c>
      <c r="I102" s="137" t="s">
        <v>1466</v>
      </c>
      <c r="J102" s="137" t="s">
        <v>1466</v>
      </c>
      <c r="K102" s="137" t="s">
        <v>1466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45" customHeight="1">
      <c r="A103" s="46">
        <v>99</v>
      </c>
      <c r="B103" s="39" t="s">
        <v>1540</v>
      </c>
      <c r="C103" s="43" t="s">
        <v>208</v>
      </c>
      <c r="D103" s="40" t="s">
        <v>209</v>
      </c>
      <c r="E103" s="40" t="s">
        <v>143</v>
      </c>
      <c r="F103" s="101">
        <v>39981</v>
      </c>
      <c r="G103" s="103">
        <v>10.82</v>
      </c>
      <c r="H103" s="40" t="s">
        <v>27</v>
      </c>
      <c r="I103" s="137" t="s">
        <v>1466</v>
      </c>
      <c r="J103" s="137" t="s">
        <v>1466</v>
      </c>
      <c r="K103" s="137" t="s">
        <v>1466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36" customHeight="1">
      <c r="A104" s="46">
        <v>100</v>
      </c>
      <c r="B104" s="39" t="s">
        <v>1540</v>
      </c>
      <c r="C104" s="48" t="s">
        <v>210</v>
      </c>
      <c r="D104" s="40" t="s">
        <v>209</v>
      </c>
      <c r="E104" s="40" t="s">
        <v>143</v>
      </c>
      <c r="F104" s="101">
        <v>39981</v>
      </c>
      <c r="G104" s="103">
        <v>10.97</v>
      </c>
      <c r="H104" s="40" t="s">
        <v>27</v>
      </c>
      <c r="I104" s="137" t="s">
        <v>1466</v>
      </c>
      <c r="J104" s="137" t="s">
        <v>1466</v>
      </c>
      <c r="K104" s="137" t="s">
        <v>1466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27.75" customHeight="1">
      <c r="A105" s="46">
        <v>101</v>
      </c>
      <c r="B105" s="39" t="s">
        <v>1540</v>
      </c>
      <c r="C105" s="48" t="s">
        <v>211</v>
      </c>
      <c r="D105" s="40" t="s">
        <v>149</v>
      </c>
      <c r="E105" s="40" t="s">
        <v>149</v>
      </c>
      <c r="F105" s="101">
        <v>39981</v>
      </c>
      <c r="G105" s="103">
        <v>20.27</v>
      </c>
      <c r="H105" s="40" t="s">
        <v>27</v>
      </c>
      <c r="I105" s="137" t="s">
        <v>1466</v>
      </c>
      <c r="J105" s="137" t="s">
        <v>1466</v>
      </c>
      <c r="K105" s="137" t="s">
        <v>1466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34.5" customHeight="1">
      <c r="A106" s="46">
        <v>102</v>
      </c>
      <c r="B106" s="39" t="s">
        <v>1540</v>
      </c>
      <c r="C106" s="48" t="s">
        <v>212</v>
      </c>
      <c r="D106" s="40" t="s">
        <v>213</v>
      </c>
      <c r="E106" s="40" t="s">
        <v>143</v>
      </c>
      <c r="F106" s="101">
        <v>39981</v>
      </c>
      <c r="G106" s="103">
        <v>10.38</v>
      </c>
      <c r="H106" s="40" t="s">
        <v>27</v>
      </c>
      <c r="I106" s="137" t="s">
        <v>1466</v>
      </c>
      <c r="J106" s="137" t="s">
        <v>1466</v>
      </c>
      <c r="K106" s="137" t="s">
        <v>1466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40.5" customHeight="1">
      <c r="A107" s="46">
        <v>103</v>
      </c>
      <c r="B107" s="39" t="s">
        <v>1540</v>
      </c>
      <c r="C107" s="48" t="s">
        <v>214</v>
      </c>
      <c r="D107" s="40" t="s">
        <v>213</v>
      </c>
      <c r="E107" s="40" t="s">
        <v>26</v>
      </c>
      <c r="F107" s="101">
        <v>39981</v>
      </c>
      <c r="G107" s="103">
        <v>10.25</v>
      </c>
      <c r="H107" s="40" t="s">
        <v>27</v>
      </c>
      <c r="I107" s="137" t="s">
        <v>1466</v>
      </c>
      <c r="J107" s="137" t="s">
        <v>1466</v>
      </c>
      <c r="K107" s="137" t="s">
        <v>1466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9.75" customHeight="1">
      <c r="A108" s="46">
        <v>104</v>
      </c>
      <c r="B108" s="39" t="s">
        <v>1551</v>
      </c>
      <c r="C108" s="43" t="s">
        <v>215</v>
      </c>
      <c r="D108" s="40" t="s">
        <v>216</v>
      </c>
      <c r="E108" s="40" t="s">
        <v>217</v>
      </c>
      <c r="F108" s="101">
        <v>40042</v>
      </c>
      <c r="G108" s="40">
        <v>30</v>
      </c>
      <c r="H108" s="40" t="s">
        <v>27</v>
      </c>
      <c r="I108" s="137" t="s">
        <v>1466</v>
      </c>
      <c r="J108" s="137" t="s">
        <v>1466</v>
      </c>
      <c r="K108" s="137" t="s">
        <v>1466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33" customHeight="1">
      <c r="A109" s="46">
        <v>105</v>
      </c>
      <c r="B109" s="39" t="s">
        <v>1545</v>
      </c>
      <c r="C109" s="43" t="s">
        <v>218</v>
      </c>
      <c r="D109" s="40" t="s">
        <v>117</v>
      </c>
      <c r="E109" s="40" t="s">
        <v>117</v>
      </c>
      <c r="F109" s="101">
        <v>40093</v>
      </c>
      <c r="G109" s="40">
        <v>52</v>
      </c>
      <c r="H109" s="40" t="s">
        <v>27</v>
      </c>
      <c r="I109" s="137" t="s">
        <v>1466</v>
      </c>
      <c r="J109" s="137" t="s">
        <v>1466</v>
      </c>
      <c r="K109" s="137" t="s">
        <v>1466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8.75" customHeight="1">
      <c r="A110" s="46">
        <v>106</v>
      </c>
      <c r="B110" s="39" t="s">
        <v>1546</v>
      </c>
      <c r="C110" s="43" t="s">
        <v>219</v>
      </c>
      <c r="D110" s="40" t="s">
        <v>220</v>
      </c>
      <c r="E110" s="40" t="s">
        <v>221</v>
      </c>
      <c r="F110" s="101">
        <v>40339</v>
      </c>
      <c r="G110" s="40">
        <v>10</v>
      </c>
      <c r="H110" s="40" t="s">
        <v>222</v>
      </c>
      <c r="I110" s="137" t="s">
        <v>1466</v>
      </c>
      <c r="J110" s="137" t="s">
        <v>1466</v>
      </c>
      <c r="K110" s="137" t="s">
        <v>1466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8.75" customHeight="1">
      <c r="A111" s="46">
        <v>107</v>
      </c>
      <c r="B111" s="39" t="s">
        <v>1519</v>
      </c>
      <c r="C111" s="43" t="s">
        <v>223</v>
      </c>
      <c r="D111" s="40" t="s">
        <v>224</v>
      </c>
      <c r="E111" s="40" t="s">
        <v>109</v>
      </c>
      <c r="F111" s="101">
        <v>40463</v>
      </c>
      <c r="G111" s="40">
        <v>24</v>
      </c>
      <c r="H111" s="40" t="s">
        <v>95</v>
      </c>
      <c r="I111" s="137" t="s">
        <v>1466</v>
      </c>
      <c r="J111" s="137" t="s">
        <v>1466</v>
      </c>
      <c r="K111" s="137" t="s">
        <v>1466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8.75" customHeight="1">
      <c r="A112" s="46">
        <v>108</v>
      </c>
      <c r="B112" s="39" t="s">
        <v>8</v>
      </c>
      <c r="C112" s="48" t="s">
        <v>225</v>
      </c>
      <c r="D112" s="40" t="s">
        <v>226</v>
      </c>
      <c r="E112" s="40" t="s">
        <v>226</v>
      </c>
      <c r="F112" s="101">
        <v>40455</v>
      </c>
      <c r="G112" s="40">
        <v>20</v>
      </c>
      <c r="H112" s="40" t="s">
        <v>12</v>
      </c>
      <c r="I112" s="137" t="s">
        <v>1466</v>
      </c>
      <c r="J112" s="137" t="s">
        <v>1466</v>
      </c>
      <c r="K112" s="137" t="s">
        <v>1466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34.5" customHeight="1">
      <c r="A113" s="46">
        <v>109</v>
      </c>
      <c r="B113" s="39" t="s">
        <v>1539</v>
      </c>
      <c r="C113" s="48" t="s">
        <v>227</v>
      </c>
      <c r="D113" s="40" t="s">
        <v>228</v>
      </c>
      <c r="E113" s="40" t="s">
        <v>228</v>
      </c>
      <c r="F113" s="101">
        <v>40663</v>
      </c>
      <c r="G113" s="40">
        <v>100</v>
      </c>
      <c r="H113" s="40" t="s">
        <v>12</v>
      </c>
      <c r="I113" s="137" t="s">
        <v>1466</v>
      </c>
      <c r="J113" s="137" t="s">
        <v>1466</v>
      </c>
      <c r="K113" s="137" t="s">
        <v>1466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34.5" customHeight="1">
      <c r="A114" s="46">
        <v>110</v>
      </c>
      <c r="B114" s="39" t="s">
        <v>1540</v>
      </c>
      <c r="C114" s="48" t="s">
        <v>229</v>
      </c>
      <c r="D114" s="40" t="s">
        <v>230</v>
      </c>
      <c r="E114" s="40" t="s">
        <v>231</v>
      </c>
      <c r="F114" s="101">
        <v>40878</v>
      </c>
      <c r="G114" s="40">
        <v>52</v>
      </c>
      <c r="H114" s="40" t="s">
        <v>27</v>
      </c>
      <c r="I114" s="137" t="s">
        <v>1466</v>
      </c>
      <c r="J114" s="137" t="s">
        <v>1466</v>
      </c>
      <c r="K114" s="137" t="s">
        <v>1466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71.25" customHeight="1">
      <c r="A115" s="46">
        <v>111</v>
      </c>
      <c r="B115" s="39" t="s">
        <v>1552</v>
      </c>
      <c r="C115" s="48" t="s">
        <v>232</v>
      </c>
      <c r="D115" s="40" t="s">
        <v>233</v>
      </c>
      <c r="E115" s="40" t="s">
        <v>23</v>
      </c>
      <c r="F115" s="101">
        <v>40883</v>
      </c>
      <c r="G115" s="40">
        <v>110</v>
      </c>
      <c r="H115" s="40" t="s">
        <v>12</v>
      </c>
      <c r="I115" s="137" t="s">
        <v>1466</v>
      </c>
      <c r="J115" s="137" t="s">
        <v>1466</v>
      </c>
      <c r="K115" s="137" t="s">
        <v>1466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49.5" customHeight="1">
      <c r="A116" s="46">
        <v>112</v>
      </c>
      <c r="B116" s="39" t="s">
        <v>1540</v>
      </c>
      <c r="C116" s="48" t="s">
        <v>234</v>
      </c>
      <c r="D116" s="40" t="s">
        <v>235</v>
      </c>
      <c r="E116" s="40" t="s">
        <v>236</v>
      </c>
      <c r="F116" s="101">
        <v>40892</v>
      </c>
      <c r="G116" s="40">
        <v>30</v>
      </c>
      <c r="H116" s="40" t="s">
        <v>27</v>
      </c>
      <c r="I116" s="137" t="s">
        <v>1466</v>
      </c>
      <c r="J116" s="137" t="s">
        <v>1466</v>
      </c>
      <c r="K116" s="137" t="s">
        <v>1466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5.5" customHeight="1">
      <c r="A117" s="46">
        <v>113</v>
      </c>
      <c r="B117" s="38" t="s">
        <v>1543</v>
      </c>
      <c r="C117" s="48" t="s">
        <v>237</v>
      </c>
      <c r="D117" s="40" t="s">
        <v>238</v>
      </c>
      <c r="E117" s="40" t="s">
        <v>239</v>
      </c>
      <c r="F117" s="101">
        <v>40893</v>
      </c>
      <c r="G117" s="40">
        <v>50</v>
      </c>
      <c r="H117" s="40" t="s">
        <v>27</v>
      </c>
      <c r="I117" s="137" t="s">
        <v>1466</v>
      </c>
      <c r="J117" s="137" t="s">
        <v>1466</v>
      </c>
      <c r="K117" s="137" t="s">
        <v>1466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8.75" customHeight="1">
      <c r="A118" s="46">
        <v>114</v>
      </c>
      <c r="B118" s="38" t="s">
        <v>1519</v>
      </c>
      <c r="C118" s="48" t="s">
        <v>240</v>
      </c>
      <c r="D118" s="40" t="s">
        <v>224</v>
      </c>
      <c r="E118" s="40" t="s">
        <v>109</v>
      </c>
      <c r="F118" s="101">
        <v>40893</v>
      </c>
      <c r="G118" s="40">
        <v>24</v>
      </c>
      <c r="H118" s="40" t="s">
        <v>222</v>
      </c>
      <c r="I118" s="137" t="s">
        <v>1466</v>
      </c>
      <c r="J118" s="137" t="s">
        <v>1466</v>
      </c>
      <c r="K118" s="137" t="s">
        <v>1466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72" customHeight="1">
      <c r="A119" s="46">
        <v>115</v>
      </c>
      <c r="B119" s="38" t="s">
        <v>1542</v>
      </c>
      <c r="C119" s="48" t="s">
        <v>241</v>
      </c>
      <c r="D119" s="40" t="s">
        <v>242</v>
      </c>
      <c r="E119" s="40" t="s">
        <v>38</v>
      </c>
      <c r="F119" s="101">
        <v>40900</v>
      </c>
      <c r="G119" s="40">
        <v>88</v>
      </c>
      <c r="H119" s="40" t="s">
        <v>12</v>
      </c>
      <c r="I119" s="137" t="s">
        <v>1466</v>
      </c>
      <c r="J119" s="137" t="s">
        <v>1466</v>
      </c>
      <c r="K119" s="137" t="s">
        <v>1466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8.75" customHeight="1">
      <c r="A120" s="46">
        <v>116</v>
      </c>
      <c r="B120" s="38" t="s">
        <v>8</v>
      </c>
      <c r="C120" s="48" t="s">
        <v>243</v>
      </c>
      <c r="D120" s="40" t="s">
        <v>45</v>
      </c>
      <c r="E120" s="40" t="s">
        <v>244</v>
      </c>
      <c r="F120" s="101">
        <v>40903</v>
      </c>
      <c r="G120" s="40">
        <v>30</v>
      </c>
      <c r="H120" s="40" t="s">
        <v>12</v>
      </c>
      <c r="I120" s="137" t="s">
        <v>1466</v>
      </c>
      <c r="J120" s="137" t="s">
        <v>1466</v>
      </c>
      <c r="K120" s="137" t="s">
        <v>1466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10">
    <mergeCell ref="A1:H1"/>
    <mergeCell ref="I2:K2"/>
    <mergeCell ref="A2:A4"/>
    <mergeCell ref="B2:B4"/>
    <mergeCell ref="C2:C4"/>
    <mergeCell ref="D2:D4"/>
    <mergeCell ref="E2:E4"/>
    <mergeCell ref="F2:F4"/>
    <mergeCell ref="G2:G4"/>
    <mergeCell ref="H2:H4"/>
  </mergeCells>
  <pageMargins left="0.14027777777777778" right="0.14027777777777778" top="0.3298611111111111" bottom="0.3298611111111111" header="0" footer="0"/>
  <pageSetup paperSize="9" orientation="landscape"/>
  <headerFooter>
    <oddFooter>&amp;CНа сторінці №&amp;P  порядкові номери з____ по ____</oddFooter>
  </headerFooter>
  <rowBreaks count="1" manualBreakCount="1">
    <brk id="9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00"/>
  <sheetViews>
    <sheetView zoomScale="62" zoomScaleNormal="62" workbookViewId="0">
      <pane ySplit="4" topLeftCell="A44" activePane="bottomLeft" state="frozen"/>
      <selection pane="bottomLeft" activeCell="K44" sqref="K44:K53"/>
    </sheetView>
  </sheetViews>
  <sheetFormatPr defaultColWidth="14.44140625" defaultRowHeight="15" customHeight="1"/>
  <cols>
    <col min="1" max="1" width="4.6640625" customWidth="1"/>
    <col min="2" max="2" width="27.33203125" customWidth="1"/>
    <col min="3" max="3" width="24" customWidth="1"/>
    <col min="4" max="4" width="20.109375" customWidth="1"/>
    <col min="5" max="5" width="19.44140625" customWidth="1"/>
    <col min="6" max="6" width="9" customWidth="1"/>
    <col min="7" max="7" width="15.33203125" customWidth="1"/>
    <col min="8" max="8" width="16.44140625" customWidth="1"/>
    <col min="9" max="9" width="17.109375" customWidth="1"/>
    <col min="10" max="10" width="14.6640625" customWidth="1"/>
    <col min="11" max="11" width="14.109375" customWidth="1"/>
    <col min="12" max="26" width="9" customWidth="1"/>
  </cols>
  <sheetData>
    <row r="1" spans="1:11" ht="26.25" customHeight="1">
      <c r="A1" s="104"/>
      <c r="B1" s="144" t="s">
        <v>1660</v>
      </c>
      <c r="C1" s="147"/>
      <c r="D1" s="147"/>
      <c r="E1" s="147"/>
      <c r="F1" s="147"/>
      <c r="G1" s="147"/>
      <c r="H1" s="147"/>
      <c r="I1" s="147"/>
      <c r="J1" s="147"/>
      <c r="K1" s="147"/>
    </row>
    <row r="2" spans="1:11" ht="46.5" customHeight="1">
      <c r="A2" s="145" t="s">
        <v>0</v>
      </c>
      <c r="B2" s="145" t="s">
        <v>1</v>
      </c>
      <c r="C2" s="145" t="s">
        <v>245</v>
      </c>
      <c r="D2" s="145" t="s">
        <v>3</v>
      </c>
      <c r="E2" s="145" t="s">
        <v>4</v>
      </c>
      <c r="F2" s="145" t="s">
        <v>246</v>
      </c>
      <c r="G2" s="148" t="s">
        <v>6</v>
      </c>
      <c r="H2" s="145" t="s">
        <v>7</v>
      </c>
      <c r="I2" s="145" t="s">
        <v>247</v>
      </c>
      <c r="J2" s="146"/>
      <c r="K2" s="146"/>
    </row>
    <row r="3" spans="1:11" ht="43.5" customHeight="1">
      <c r="A3" s="146"/>
      <c r="B3" s="146"/>
      <c r="C3" s="146"/>
      <c r="D3" s="146"/>
      <c r="E3" s="146"/>
      <c r="F3" s="146"/>
      <c r="G3" s="146"/>
      <c r="H3" s="146"/>
      <c r="I3" s="100" t="s">
        <v>248</v>
      </c>
      <c r="J3" s="100" t="s">
        <v>249</v>
      </c>
      <c r="K3" s="100" t="s">
        <v>250</v>
      </c>
    </row>
    <row r="4" spans="1:11" ht="36" customHeight="1">
      <c r="A4" s="146"/>
      <c r="B4" s="146"/>
      <c r="C4" s="146"/>
      <c r="D4" s="146"/>
      <c r="E4" s="146"/>
      <c r="F4" s="146"/>
      <c r="G4" s="146"/>
      <c r="H4" s="146"/>
      <c r="I4" s="100" t="s">
        <v>251</v>
      </c>
      <c r="J4" s="100" t="s">
        <v>251</v>
      </c>
      <c r="K4" s="100" t="s">
        <v>251</v>
      </c>
    </row>
    <row r="5" spans="1:11" ht="85.5" customHeight="1">
      <c r="A5" s="39">
        <v>1</v>
      </c>
      <c r="B5" s="38" t="s">
        <v>1542</v>
      </c>
      <c r="C5" s="33" t="s">
        <v>252</v>
      </c>
      <c r="D5" s="33" t="s">
        <v>253</v>
      </c>
      <c r="E5" s="33" t="s">
        <v>38</v>
      </c>
      <c r="F5" s="130">
        <v>2012</v>
      </c>
      <c r="G5" s="39">
        <v>88</v>
      </c>
      <c r="H5" s="33" t="s">
        <v>12</v>
      </c>
      <c r="I5" s="131">
        <v>6366184.5</v>
      </c>
      <c r="J5" s="131">
        <v>5556785.5</v>
      </c>
      <c r="K5" s="132">
        <v>809399</v>
      </c>
    </row>
    <row r="6" spans="1:11" ht="54.75" customHeight="1">
      <c r="A6" s="121">
        <v>2</v>
      </c>
      <c r="B6" s="122" t="s">
        <v>1553</v>
      </c>
      <c r="C6" s="123" t="s">
        <v>254</v>
      </c>
      <c r="D6" s="124" t="s">
        <v>255</v>
      </c>
      <c r="E6" s="124" t="s">
        <v>256</v>
      </c>
      <c r="F6" s="128">
        <v>2012</v>
      </c>
      <c r="G6" s="129">
        <v>91</v>
      </c>
      <c r="H6" s="124" t="s">
        <v>12</v>
      </c>
      <c r="I6" s="133">
        <v>5075856.33</v>
      </c>
      <c r="J6" s="133">
        <v>3475856.33</v>
      </c>
      <c r="K6" s="134">
        <v>1600000</v>
      </c>
    </row>
    <row r="7" spans="1:11" ht="106.5" customHeight="1">
      <c r="A7" s="42">
        <v>3</v>
      </c>
      <c r="B7" s="38" t="s">
        <v>1519</v>
      </c>
      <c r="C7" s="48" t="s">
        <v>257</v>
      </c>
      <c r="D7" s="40" t="s">
        <v>258</v>
      </c>
      <c r="E7" s="40" t="s">
        <v>259</v>
      </c>
      <c r="F7" s="44">
        <v>2012</v>
      </c>
      <c r="G7" s="49">
        <v>15.6</v>
      </c>
      <c r="H7" s="47" t="s">
        <v>1283</v>
      </c>
      <c r="I7" s="135">
        <v>858399</v>
      </c>
      <c r="J7" s="135">
        <v>803303</v>
      </c>
      <c r="K7" s="57">
        <v>55096</v>
      </c>
    </row>
    <row r="8" spans="1:11" ht="90.75" customHeight="1">
      <c r="A8" s="46">
        <v>4</v>
      </c>
      <c r="B8" s="38" t="s">
        <v>1519</v>
      </c>
      <c r="C8" s="48" t="s">
        <v>260</v>
      </c>
      <c r="D8" s="40" t="s">
        <v>261</v>
      </c>
      <c r="E8" s="40" t="s">
        <v>262</v>
      </c>
      <c r="F8" s="44">
        <v>2012</v>
      </c>
      <c r="G8" s="45">
        <v>15.4</v>
      </c>
      <c r="H8" s="47" t="s">
        <v>1283</v>
      </c>
      <c r="I8" s="135">
        <v>858399</v>
      </c>
      <c r="J8" s="135">
        <v>803303</v>
      </c>
      <c r="K8" s="57">
        <v>55096</v>
      </c>
    </row>
    <row r="9" spans="1:11" ht="36.75" customHeight="1">
      <c r="A9" s="42">
        <v>5</v>
      </c>
      <c r="B9" s="38" t="s">
        <v>1554</v>
      </c>
      <c r="C9" s="48" t="s">
        <v>263</v>
      </c>
      <c r="D9" s="47" t="s">
        <v>264</v>
      </c>
      <c r="E9" s="47" t="s">
        <v>264</v>
      </c>
      <c r="F9" s="44">
        <v>2012</v>
      </c>
      <c r="G9" s="47">
        <v>26</v>
      </c>
      <c r="H9" s="47" t="s">
        <v>27</v>
      </c>
      <c r="I9" s="116">
        <v>133771</v>
      </c>
      <c r="J9" s="116">
        <v>98268</v>
      </c>
      <c r="K9" s="73">
        <v>35503</v>
      </c>
    </row>
    <row r="10" spans="1:11" ht="57" customHeight="1">
      <c r="A10" s="46">
        <v>6</v>
      </c>
      <c r="B10" s="38" t="s">
        <v>1555</v>
      </c>
      <c r="C10" s="48" t="s">
        <v>265</v>
      </c>
      <c r="D10" s="47"/>
      <c r="E10" s="47" t="s">
        <v>266</v>
      </c>
      <c r="F10" s="44">
        <v>2012</v>
      </c>
      <c r="G10" s="45">
        <v>30.5</v>
      </c>
      <c r="H10" s="47" t="s">
        <v>1670</v>
      </c>
      <c r="I10" s="116">
        <v>22436</v>
      </c>
      <c r="J10" s="116">
        <v>22436</v>
      </c>
      <c r="K10" s="73" t="s">
        <v>1466</v>
      </c>
    </row>
    <row r="11" spans="1:11" ht="64.5" customHeight="1">
      <c r="A11" s="42">
        <v>7</v>
      </c>
      <c r="B11" s="38" t="s">
        <v>1555</v>
      </c>
      <c r="C11" s="48" t="s">
        <v>267</v>
      </c>
      <c r="D11" s="47"/>
      <c r="E11" s="47" t="s">
        <v>268</v>
      </c>
      <c r="F11" s="44">
        <v>2012</v>
      </c>
      <c r="G11" s="45">
        <v>25.2</v>
      </c>
      <c r="H11" s="47" t="s">
        <v>1670</v>
      </c>
      <c r="I11" s="116">
        <v>26854</v>
      </c>
      <c r="J11" s="116">
        <v>26854</v>
      </c>
      <c r="K11" s="73" t="s">
        <v>1466</v>
      </c>
    </row>
    <row r="12" spans="1:11" ht="41.25" customHeight="1">
      <c r="A12" s="46">
        <v>8</v>
      </c>
      <c r="B12" s="38" t="s">
        <v>1543</v>
      </c>
      <c r="C12" s="48" t="s">
        <v>269</v>
      </c>
      <c r="D12" s="47" t="s">
        <v>270</v>
      </c>
      <c r="E12" s="47" t="s">
        <v>270</v>
      </c>
      <c r="F12" s="44">
        <v>2012</v>
      </c>
      <c r="G12" s="47">
        <v>56</v>
      </c>
      <c r="H12" s="47" t="s">
        <v>27</v>
      </c>
      <c r="I12" s="116">
        <v>441519</v>
      </c>
      <c r="J12" s="116">
        <v>441519</v>
      </c>
      <c r="K12" s="73" t="s">
        <v>1466</v>
      </c>
    </row>
    <row r="13" spans="1:11" ht="41.25" customHeight="1">
      <c r="A13" s="42">
        <v>9</v>
      </c>
      <c r="B13" s="38" t="s">
        <v>1555</v>
      </c>
      <c r="C13" s="48" t="s">
        <v>271</v>
      </c>
      <c r="D13" s="47"/>
      <c r="E13" s="47" t="s">
        <v>272</v>
      </c>
      <c r="F13" s="44">
        <v>2012</v>
      </c>
      <c r="G13" s="45">
        <v>29.8</v>
      </c>
      <c r="H13" s="47" t="s">
        <v>1670</v>
      </c>
      <c r="I13" s="116">
        <v>26041</v>
      </c>
      <c r="J13" s="116">
        <v>26041</v>
      </c>
      <c r="K13" s="73" t="s">
        <v>1466</v>
      </c>
    </row>
    <row r="14" spans="1:11" ht="45" customHeight="1">
      <c r="A14" s="46">
        <v>10</v>
      </c>
      <c r="B14" s="38" t="s">
        <v>1555</v>
      </c>
      <c r="C14" s="48" t="s">
        <v>273</v>
      </c>
      <c r="D14" s="47"/>
      <c r="E14" s="47" t="s">
        <v>274</v>
      </c>
      <c r="F14" s="44">
        <v>2012</v>
      </c>
      <c r="G14" s="45">
        <v>16.8</v>
      </c>
      <c r="H14" s="47" t="s">
        <v>1670</v>
      </c>
      <c r="I14" s="116">
        <v>25637</v>
      </c>
      <c r="J14" s="116">
        <v>25637</v>
      </c>
      <c r="K14" s="73" t="s">
        <v>1466</v>
      </c>
    </row>
    <row r="15" spans="1:11" ht="54.75" customHeight="1">
      <c r="A15" s="42">
        <v>11</v>
      </c>
      <c r="B15" s="38" t="s">
        <v>1554</v>
      </c>
      <c r="C15" s="48" t="s">
        <v>275</v>
      </c>
      <c r="D15" s="47" t="s">
        <v>276</v>
      </c>
      <c r="E15" s="47" t="s">
        <v>276</v>
      </c>
      <c r="F15" s="44">
        <v>2012</v>
      </c>
      <c r="G15" s="47">
        <v>30</v>
      </c>
      <c r="H15" s="47" t="s">
        <v>12</v>
      </c>
      <c r="I15" s="116">
        <v>1498211</v>
      </c>
      <c r="J15" s="116">
        <v>1498211</v>
      </c>
      <c r="K15" s="73" t="s">
        <v>1466</v>
      </c>
    </row>
    <row r="16" spans="1:11" ht="34.5" customHeight="1">
      <c r="A16" s="46">
        <v>12</v>
      </c>
      <c r="B16" s="38" t="s">
        <v>559</v>
      </c>
      <c r="C16" s="48" t="s">
        <v>277</v>
      </c>
      <c r="D16" s="47" t="s">
        <v>278</v>
      </c>
      <c r="E16" s="47" t="s">
        <v>278</v>
      </c>
      <c r="F16" s="44">
        <v>2012</v>
      </c>
      <c r="G16" s="47">
        <v>100</v>
      </c>
      <c r="H16" s="47" t="s">
        <v>12</v>
      </c>
      <c r="I16" s="116">
        <v>8176317</v>
      </c>
      <c r="J16" s="116">
        <v>1932317</v>
      </c>
      <c r="K16" s="136">
        <v>6244000</v>
      </c>
    </row>
    <row r="17" spans="1:11" ht="41.25" customHeight="1">
      <c r="A17" s="42">
        <v>13</v>
      </c>
      <c r="B17" s="38" t="s">
        <v>1555</v>
      </c>
      <c r="C17" s="48" t="s">
        <v>279</v>
      </c>
      <c r="D17" s="47"/>
      <c r="E17" s="47" t="s">
        <v>280</v>
      </c>
      <c r="F17" s="44">
        <v>2012</v>
      </c>
      <c r="G17" s="45">
        <v>21.7</v>
      </c>
      <c r="H17" s="47" t="s">
        <v>1670</v>
      </c>
      <c r="I17" s="116">
        <v>39185</v>
      </c>
      <c r="J17" s="116">
        <v>39185</v>
      </c>
      <c r="K17" s="73" t="s">
        <v>1466</v>
      </c>
    </row>
    <row r="18" spans="1:11" ht="38.25" customHeight="1">
      <c r="A18" s="46">
        <v>14</v>
      </c>
      <c r="B18" s="38" t="s">
        <v>1555</v>
      </c>
      <c r="C18" s="48" t="s">
        <v>281</v>
      </c>
      <c r="D18" s="47"/>
      <c r="E18" s="47" t="s">
        <v>282</v>
      </c>
      <c r="F18" s="44">
        <v>2012</v>
      </c>
      <c r="G18" s="45">
        <v>29.7</v>
      </c>
      <c r="H18" s="47" t="s">
        <v>1670</v>
      </c>
      <c r="I18" s="116">
        <v>30771</v>
      </c>
      <c r="J18" s="116">
        <v>30771</v>
      </c>
      <c r="K18" s="73" t="s">
        <v>1466</v>
      </c>
    </row>
    <row r="19" spans="1:11" ht="45.75" customHeight="1">
      <c r="A19" s="42">
        <v>15</v>
      </c>
      <c r="B19" s="39" t="s">
        <v>1556</v>
      </c>
      <c r="C19" s="48" t="s">
        <v>283</v>
      </c>
      <c r="D19" s="47" t="s">
        <v>284</v>
      </c>
      <c r="E19" s="47" t="s">
        <v>284</v>
      </c>
      <c r="F19" s="44">
        <v>2012</v>
      </c>
      <c r="G19" s="47">
        <v>15</v>
      </c>
      <c r="H19" s="47" t="s">
        <v>95</v>
      </c>
      <c r="I19" s="116">
        <v>12867441.27</v>
      </c>
      <c r="J19" s="116">
        <v>7657000</v>
      </c>
      <c r="K19" s="73">
        <v>5210441.2699999996</v>
      </c>
    </row>
    <row r="20" spans="1:11" ht="34.5" customHeight="1">
      <c r="A20" s="46">
        <v>16</v>
      </c>
      <c r="B20" s="39" t="s">
        <v>1555</v>
      </c>
      <c r="C20" s="48" t="s">
        <v>285</v>
      </c>
      <c r="D20" s="47"/>
      <c r="E20" s="47" t="s">
        <v>274</v>
      </c>
      <c r="F20" s="44">
        <v>2012</v>
      </c>
      <c r="G20" s="45">
        <v>27.8</v>
      </c>
      <c r="H20" s="47" t="s">
        <v>1670</v>
      </c>
      <c r="I20" s="116">
        <v>31832</v>
      </c>
      <c r="J20" s="116">
        <v>31832</v>
      </c>
      <c r="K20" s="73" t="s">
        <v>1466</v>
      </c>
    </row>
    <row r="21" spans="1:11" ht="48.75" customHeight="1">
      <c r="A21" s="42">
        <v>17</v>
      </c>
      <c r="B21" s="39" t="s">
        <v>1555</v>
      </c>
      <c r="C21" s="48" t="s">
        <v>286</v>
      </c>
      <c r="D21" s="47"/>
      <c r="E21" s="47" t="s">
        <v>274</v>
      </c>
      <c r="F21" s="44">
        <v>2012</v>
      </c>
      <c r="G21" s="45">
        <v>29.3</v>
      </c>
      <c r="H21" s="47" t="s">
        <v>1670</v>
      </c>
      <c r="I21" s="116">
        <v>64717</v>
      </c>
      <c r="J21" s="116">
        <v>64717</v>
      </c>
      <c r="K21" s="73" t="s">
        <v>1466</v>
      </c>
    </row>
    <row r="22" spans="1:11" ht="42" customHeight="1">
      <c r="A22" s="46">
        <v>18</v>
      </c>
      <c r="B22" s="39" t="s">
        <v>1554</v>
      </c>
      <c r="C22" s="48" t="s">
        <v>287</v>
      </c>
      <c r="D22" s="47" t="s">
        <v>288</v>
      </c>
      <c r="E22" s="47" t="s">
        <v>289</v>
      </c>
      <c r="F22" s="44">
        <v>2012</v>
      </c>
      <c r="G22" s="47">
        <v>89</v>
      </c>
      <c r="H22" s="47" t="s">
        <v>12</v>
      </c>
      <c r="I22" s="116">
        <v>4970869</v>
      </c>
      <c r="J22" s="116">
        <v>4970869</v>
      </c>
      <c r="K22" s="73" t="s">
        <v>1466</v>
      </c>
    </row>
    <row r="23" spans="1:11" ht="36" customHeight="1">
      <c r="A23" s="42">
        <v>19</v>
      </c>
      <c r="B23" s="39" t="s">
        <v>1555</v>
      </c>
      <c r="C23" s="48" t="s">
        <v>290</v>
      </c>
      <c r="D23" s="47"/>
      <c r="E23" s="47" t="s">
        <v>282</v>
      </c>
      <c r="F23" s="44">
        <v>2012</v>
      </c>
      <c r="G23" s="45">
        <v>32.700000000000003</v>
      </c>
      <c r="H23" s="47" t="s">
        <v>1670</v>
      </c>
      <c r="I23" s="116">
        <v>38223</v>
      </c>
      <c r="J23" s="116">
        <v>38223</v>
      </c>
      <c r="K23" s="73" t="s">
        <v>1466</v>
      </c>
    </row>
    <row r="24" spans="1:11" ht="42" customHeight="1">
      <c r="A24" s="46">
        <v>20</v>
      </c>
      <c r="B24" s="39" t="s">
        <v>1544</v>
      </c>
      <c r="C24" s="48" t="s">
        <v>291</v>
      </c>
      <c r="D24" s="47" t="s">
        <v>292</v>
      </c>
      <c r="E24" s="47" t="s">
        <v>53</v>
      </c>
      <c r="F24" s="44">
        <v>2012</v>
      </c>
      <c r="G24" s="47">
        <v>116</v>
      </c>
      <c r="H24" s="47" t="s">
        <v>27</v>
      </c>
      <c r="I24" s="116">
        <v>1963183</v>
      </c>
      <c r="J24" s="116">
        <v>1472387</v>
      </c>
      <c r="K24" s="73">
        <v>490796</v>
      </c>
    </row>
    <row r="25" spans="1:11" ht="36.75" customHeight="1">
      <c r="A25" s="42">
        <v>21</v>
      </c>
      <c r="B25" s="39" t="s">
        <v>1557</v>
      </c>
      <c r="C25" s="48" t="s">
        <v>293</v>
      </c>
      <c r="D25" s="47" t="s">
        <v>294</v>
      </c>
      <c r="E25" s="47" t="s">
        <v>295</v>
      </c>
      <c r="F25" s="44">
        <v>2012</v>
      </c>
      <c r="G25" s="47">
        <v>150</v>
      </c>
      <c r="H25" s="47" t="s">
        <v>12</v>
      </c>
      <c r="I25" s="116">
        <v>8460071.2300000004</v>
      </c>
      <c r="J25" s="116">
        <v>4100000</v>
      </c>
      <c r="K25" s="73">
        <v>4360071.2300000004</v>
      </c>
    </row>
    <row r="26" spans="1:11" ht="44.25" customHeight="1">
      <c r="A26" s="46">
        <v>22</v>
      </c>
      <c r="B26" s="39" t="s">
        <v>1554</v>
      </c>
      <c r="C26" s="48" t="s">
        <v>296</v>
      </c>
      <c r="D26" s="47" t="s">
        <v>297</v>
      </c>
      <c r="E26" s="47" t="s">
        <v>297</v>
      </c>
      <c r="F26" s="44">
        <v>2012</v>
      </c>
      <c r="G26" s="47">
        <v>90</v>
      </c>
      <c r="H26" s="47" t="s">
        <v>27</v>
      </c>
      <c r="I26" s="116">
        <v>399345</v>
      </c>
      <c r="J26" s="116">
        <v>399345</v>
      </c>
      <c r="K26" s="73" t="s">
        <v>1466</v>
      </c>
    </row>
    <row r="27" spans="1:11" ht="60" customHeight="1">
      <c r="A27" s="42">
        <v>23</v>
      </c>
      <c r="B27" s="39" t="s">
        <v>1555</v>
      </c>
      <c r="C27" s="48" t="s">
        <v>298</v>
      </c>
      <c r="D27" s="47"/>
      <c r="E27" s="47" t="s">
        <v>274</v>
      </c>
      <c r="F27" s="44">
        <v>2012</v>
      </c>
      <c r="G27" s="47">
        <v>30</v>
      </c>
      <c r="H27" s="47" t="s">
        <v>1670</v>
      </c>
      <c r="I27" s="116">
        <v>28064</v>
      </c>
      <c r="J27" s="116">
        <v>28064</v>
      </c>
      <c r="K27" s="73" t="s">
        <v>1466</v>
      </c>
    </row>
    <row r="28" spans="1:11" ht="38.25" customHeight="1">
      <c r="A28" s="46">
        <v>24</v>
      </c>
      <c r="B28" s="39" t="s">
        <v>1555</v>
      </c>
      <c r="C28" s="48" t="s">
        <v>299</v>
      </c>
      <c r="D28" s="47"/>
      <c r="E28" s="47" t="s">
        <v>274</v>
      </c>
      <c r="F28" s="44">
        <v>2012</v>
      </c>
      <c r="G28" s="45">
        <v>29.5</v>
      </c>
      <c r="H28" s="47" t="s">
        <v>1670</v>
      </c>
      <c r="I28" s="116">
        <v>23678</v>
      </c>
      <c r="J28" s="116">
        <v>23678</v>
      </c>
      <c r="K28" s="73" t="s">
        <v>1466</v>
      </c>
    </row>
    <row r="29" spans="1:11" ht="34.5" customHeight="1">
      <c r="A29" s="42">
        <v>25</v>
      </c>
      <c r="B29" s="39" t="s">
        <v>1555</v>
      </c>
      <c r="C29" s="48" t="s">
        <v>300</v>
      </c>
      <c r="D29" s="47"/>
      <c r="E29" s="47" t="s">
        <v>274</v>
      </c>
      <c r="F29" s="44">
        <v>2012</v>
      </c>
      <c r="G29" s="45">
        <v>25.7</v>
      </c>
      <c r="H29" s="47" t="s">
        <v>1670</v>
      </c>
      <c r="I29" s="116">
        <v>18269</v>
      </c>
      <c r="J29" s="116">
        <v>18269</v>
      </c>
      <c r="K29" s="73" t="s">
        <v>1466</v>
      </c>
    </row>
    <row r="30" spans="1:11" ht="41.25" customHeight="1">
      <c r="A30" s="46">
        <v>26</v>
      </c>
      <c r="B30" s="39" t="s">
        <v>1558</v>
      </c>
      <c r="C30" s="48" t="s">
        <v>301</v>
      </c>
      <c r="D30" s="47" t="s">
        <v>302</v>
      </c>
      <c r="E30" s="47" t="s">
        <v>303</v>
      </c>
      <c r="F30" s="44">
        <v>2012</v>
      </c>
      <c r="G30" s="47">
        <v>10</v>
      </c>
      <c r="H30" s="47" t="s">
        <v>12</v>
      </c>
      <c r="I30" s="116">
        <v>307698.09999999998</v>
      </c>
      <c r="J30" s="116">
        <v>307698.09999999998</v>
      </c>
      <c r="K30" s="73" t="s">
        <v>1466</v>
      </c>
    </row>
    <row r="31" spans="1:11" ht="36.75" customHeight="1">
      <c r="A31" s="42">
        <v>27</v>
      </c>
      <c r="B31" s="39" t="s">
        <v>1555</v>
      </c>
      <c r="C31" s="48" t="s">
        <v>304</v>
      </c>
      <c r="D31" s="47"/>
      <c r="E31" s="47" t="s">
        <v>305</v>
      </c>
      <c r="F31" s="44">
        <v>2012</v>
      </c>
      <c r="G31" s="47">
        <v>30</v>
      </c>
      <c r="H31" s="47" t="s">
        <v>1670</v>
      </c>
      <c r="I31" s="116">
        <v>17383</v>
      </c>
      <c r="J31" s="116">
        <v>17383</v>
      </c>
      <c r="K31" s="73" t="s">
        <v>1466</v>
      </c>
    </row>
    <row r="32" spans="1:11" ht="45" customHeight="1">
      <c r="A32" s="46">
        <v>28</v>
      </c>
      <c r="B32" s="39" t="s">
        <v>1555</v>
      </c>
      <c r="C32" s="48" t="s">
        <v>306</v>
      </c>
      <c r="D32" s="47"/>
      <c r="E32" s="47" t="s">
        <v>274</v>
      </c>
      <c r="F32" s="44">
        <v>2012</v>
      </c>
      <c r="G32" s="47">
        <v>30</v>
      </c>
      <c r="H32" s="47" t="s">
        <v>1670</v>
      </c>
      <c r="I32" s="116">
        <v>35520</v>
      </c>
      <c r="J32" s="116">
        <v>35520</v>
      </c>
      <c r="K32" s="73" t="s">
        <v>1466</v>
      </c>
    </row>
    <row r="33" spans="1:11" ht="45" customHeight="1">
      <c r="A33" s="42">
        <v>29</v>
      </c>
      <c r="B33" s="39" t="s">
        <v>1559</v>
      </c>
      <c r="C33" s="48" t="s">
        <v>307</v>
      </c>
      <c r="D33" s="47" t="s">
        <v>308</v>
      </c>
      <c r="E33" s="47" t="s">
        <v>308</v>
      </c>
      <c r="F33" s="44">
        <v>2012</v>
      </c>
      <c r="G33" s="47">
        <v>66</v>
      </c>
      <c r="H33" s="47" t="s">
        <v>27</v>
      </c>
      <c r="I33" s="116">
        <v>655200</v>
      </c>
      <c r="J33" s="116">
        <v>655200</v>
      </c>
      <c r="K33" s="73" t="s">
        <v>1466</v>
      </c>
    </row>
    <row r="34" spans="1:11" ht="39.75" customHeight="1">
      <c r="A34" s="46">
        <v>30</v>
      </c>
      <c r="B34" s="39" t="s">
        <v>1555</v>
      </c>
      <c r="C34" s="48" t="s">
        <v>309</v>
      </c>
      <c r="D34" s="47"/>
      <c r="E34" s="47" t="s">
        <v>274</v>
      </c>
      <c r="F34" s="44">
        <v>2012</v>
      </c>
      <c r="G34" s="47">
        <v>30</v>
      </c>
      <c r="H34" s="47" t="s">
        <v>1670</v>
      </c>
      <c r="I34" s="116">
        <v>28279</v>
      </c>
      <c r="J34" s="116">
        <v>28279</v>
      </c>
      <c r="K34" s="73" t="s">
        <v>1466</v>
      </c>
    </row>
    <row r="35" spans="1:11" ht="32.25" customHeight="1">
      <c r="A35" s="42">
        <v>31</v>
      </c>
      <c r="B35" s="39" t="s">
        <v>1555</v>
      </c>
      <c r="C35" s="48" t="s">
        <v>310</v>
      </c>
      <c r="D35" s="47"/>
      <c r="E35" s="47" t="s">
        <v>274</v>
      </c>
      <c r="F35" s="44">
        <v>2012</v>
      </c>
      <c r="G35" s="47">
        <v>30</v>
      </c>
      <c r="H35" s="47" t="s">
        <v>1670</v>
      </c>
      <c r="I35" s="116">
        <v>12389</v>
      </c>
      <c r="J35" s="116">
        <v>12389</v>
      </c>
      <c r="K35" s="73" t="s">
        <v>1466</v>
      </c>
    </row>
    <row r="36" spans="1:11" ht="38.25" customHeight="1">
      <c r="A36" s="46">
        <v>32</v>
      </c>
      <c r="B36" s="39" t="s">
        <v>1555</v>
      </c>
      <c r="C36" s="48" t="s">
        <v>311</v>
      </c>
      <c r="D36" s="47"/>
      <c r="E36" s="47" t="s">
        <v>274</v>
      </c>
      <c r="F36" s="44">
        <v>2012</v>
      </c>
      <c r="G36" s="47">
        <v>30</v>
      </c>
      <c r="H36" s="47" t="s">
        <v>1670</v>
      </c>
      <c r="I36" s="116">
        <v>12389</v>
      </c>
      <c r="J36" s="116">
        <v>12389</v>
      </c>
      <c r="K36" s="73" t="s">
        <v>1466</v>
      </c>
    </row>
    <row r="37" spans="1:11" ht="36.75" customHeight="1">
      <c r="A37" s="42">
        <v>33</v>
      </c>
      <c r="B37" s="39" t="s">
        <v>1555</v>
      </c>
      <c r="C37" s="48" t="s">
        <v>312</v>
      </c>
      <c r="D37" s="47"/>
      <c r="E37" s="47" t="s">
        <v>274</v>
      </c>
      <c r="F37" s="44">
        <v>2012</v>
      </c>
      <c r="G37" s="47">
        <v>30</v>
      </c>
      <c r="H37" s="47" t="s">
        <v>1670</v>
      </c>
      <c r="I37" s="116">
        <v>12389</v>
      </c>
      <c r="J37" s="116">
        <v>12389</v>
      </c>
      <c r="K37" s="73" t="s">
        <v>1466</v>
      </c>
    </row>
    <row r="38" spans="1:11" ht="45.75" customHeight="1">
      <c r="A38" s="46">
        <v>34</v>
      </c>
      <c r="B38" s="39" t="s">
        <v>1555</v>
      </c>
      <c r="C38" s="48" t="s">
        <v>313</v>
      </c>
      <c r="D38" s="47"/>
      <c r="E38" s="47" t="s">
        <v>274</v>
      </c>
      <c r="F38" s="44">
        <v>2012</v>
      </c>
      <c r="G38" s="47">
        <v>30</v>
      </c>
      <c r="H38" s="47" t="s">
        <v>1670</v>
      </c>
      <c r="I38" s="116">
        <v>43294</v>
      </c>
      <c r="J38" s="116">
        <v>43294</v>
      </c>
      <c r="K38" s="73" t="s">
        <v>1466</v>
      </c>
    </row>
    <row r="39" spans="1:11" ht="56.25" customHeight="1">
      <c r="A39" s="42">
        <v>35</v>
      </c>
      <c r="B39" s="39" t="s">
        <v>1560</v>
      </c>
      <c r="C39" s="48" t="s">
        <v>314</v>
      </c>
      <c r="D39" s="47" t="s">
        <v>294</v>
      </c>
      <c r="E39" s="47"/>
      <c r="F39" s="44">
        <v>2012</v>
      </c>
      <c r="G39" s="47">
        <v>118</v>
      </c>
      <c r="H39" s="47" t="s">
        <v>27</v>
      </c>
      <c r="I39" s="116">
        <v>1199886</v>
      </c>
      <c r="J39" s="116">
        <v>1199886</v>
      </c>
      <c r="K39" s="73" t="s">
        <v>1466</v>
      </c>
    </row>
    <row r="40" spans="1:11" ht="45.75" customHeight="1">
      <c r="A40" s="46">
        <v>36</v>
      </c>
      <c r="B40" s="39" t="s">
        <v>1555</v>
      </c>
      <c r="C40" s="48" t="s">
        <v>315</v>
      </c>
      <c r="D40" s="47"/>
      <c r="E40" s="47" t="s">
        <v>274</v>
      </c>
      <c r="F40" s="44">
        <v>2012</v>
      </c>
      <c r="G40" s="47">
        <v>30</v>
      </c>
      <c r="H40" s="47" t="s">
        <v>1670</v>
      </c>
      <c r="I40" s="116">
        <v>12222</v>
      </c>
      <c r="J40" s="116">
        <v>12222</v>
      </c>
      <c r="K40" s="73" t="s">
        <v>1466</v>
      </c>
    </row>
    <row r="41" spans="1:11" ht="62.25" customHeight="1">
      <c r="A41" s="42">
        <v>37</v>
      </c>
      <c r="B41" s="39" t="s">
        <v>1555</v>
      </c>
      <c r="C41" s="48" t="s">
        <v>316</v>
      </c>
      <c r="D41" s="47"/>
      <c r="E41" s="47" t="s">
        <v>274</v>
      </c>
      <c r="F41" s="44">
        <v>2012</v>
      </c>
      <c r="G41" s="47">
        <v>30</v>
      </c>
      <c r="H41" s="47" t="s">
        <v>1670</v>
      </c>
      <c r="I41" s="116">
        <v>12389</v>
      </c>
      <c r="J41" s="116">
        <v>12389</v>
      </c>
      <c r="K41" s="73" t="s">
        <v>1466</v>
      </c>
    </row>
    <row r="42" spans="1:11" ht="64.5" customHeight="1">
      <c r="A42" s="46">
        <v>38</v>
      </c>
      <c r="B42" s="39" t="s">
        <v>1561</v>
      </c>
      <c r="C42" s="48" t="s">
        <v>317</v>
      </c>
      <c r="D42" s="47"/>
      <c r="E42" s="47" t="s">
        <v>318</v>
      </c>
      <c r="F42" s="44">
        <v>2012</v>
      </c>
      <c r="G42" s="47">
        <v>28</v>
      </c>
      <c r="H42" s="47" t="s">
        <v>27</v>
      </c>
      <c r="I42" s="116">
        <v>473316</v>
      </c>
      <c r="J42" s="116">
        <v>473316</v>
      </c>
      <c r="K42" s="73" t="s">
        <v>1466</v>
      </c>
    </row>
    <row r="43" spans="1:11" ht="38.25" customHeight="1">
      <c r="A43" s="42">
        <v>39</v>
      </c>
      <c r="B43" s="39" t="s">
        <v>1555</v>
      </c>
      <c r="C43" s="48" t="s">
        <v>319</v>
      </c>
      <c r="D43" s="47" t="s">
        <v>320</v>
      </c>
      <c r="E43" s="47" t="s">
        <v>320</v>
      </c>
      <c r="F43" s="44">
        <v>2012</v>
      </c>
      <c r="G43" s="47">
        <v>30</v>
      </c>
      <c r="H43" s="47" t="s">
        <v>27</v>
      </c>
      <c r="I43" s="116">
        <v>180000</v>
      </c>
      <c r="J43" s="116">
        <v>180000</v>
      </c>
      <c r="K43" s="73" t="s">
        <v>1466</v>
      </c>
    </row>
    <row r="44" spans="1:11" ht="40.5" customHeight="1">
      <c r="A44" s="46">
        <v>40</v>
      </c>
      <c r="B44" s="39" t="s">
        <v>1555</v>
      </c>
      <c r="C44" s="48" t="s">
        <v>321</v>
      </c>
      <c r="D44" s="47"/>
      <c r="E44" s="47" t="s">
        <v>274</v>
      </c>
      <c r="F44" s="44">
        <v>2012</v>
      </c>
      <c r="G44" s="47">
        <v>30</v>
      </c>
      <c r="H44" s="47" t="s">
        <v>1670</v>
      </c>
      <c r="I44" s="116">
        <v>12644</v>
      </c>
      <c r="J44" s="116">
        <v>12644</v>
      </c>
      <c r="K44" s="47" t="s">
        <v>1466</v>
      </c>
    </row>
    <row r="45" spans="1:11" ht="36.75" customHeight="1">
      <c r="A45" s="42">
        <v>41</v>
      </c>
      <c r="B45" s="39" t="s">
        <v>1555</v>
      </c>
      <c r="C45" s="48" t="s">
        <v>322</v>
      </c>
      <c r="D45" s="47"/>
      <c r="E45" s="47" t="s">
        <v>274</v>
      </c>
      <c r="F45" s="44">
        <v>2012</v>
      </c>
      <c r="G45" s="47">
        <v>30</v>
      </c>
      <c r="H45" s="47" t="s">
        <v>1670</v>
      </c>
      <c r="I45" s="116">
        <v>12194</v>
      </c>
      <c r="J45" s="116">
        <v>12194</v>
      </c>
      <c r="K45" s="47" t="s">
        <v>1466</v>
      </c>
    </row>
    <row r="46" spans="1:11" ht="36.75" customHeight="1">
      <c r="A46" s="46">
        <v>42</v>
      </c>
      <c r="B46" s="39" t="s">
        <v>1500</v>
      </c>
      <c r="C46" s="48" t="s">
        <v>323</v>
      </c>
      <c r="D46" s="47" t="s">
        <v>324</v>
      </c>
      <c r="E46" s="47" t="s">
        <v>324</v>
      </c>
      <c r="F46" s="44">
        <v>2012</v>
      </c>
      <c r="G46" s="47">
        <v>18</v>
      </c>
      <c r="H46" s="47" t="s">
        <v>12</v>
      </c>
      <c r="I46" s="116">
        <v>1223199</v>
      </c>
      <c r="J46" s="116">
        <v>1223199</v>
      </c>
      <c r="K46" s="47" t="s">
        <v>1466</v>
      </c>
    </row>
    <row r="47" spans="1:11" ht="37.5" customHeight="1">
      <c r="A47" s="42">
        <v>43</v>
      </c>
      <c r="B47" s="39" t="s">
        <v>1500</v>
      </c>
      <c r="C47" s="48" t="s">
        <v>325</v>
      </c>
      <c r="D47" s="47" t="s">
        <v>326</v>
      </c>
      <c r="E47" s="47" t="s">
        <v>326</v>
      </c>
      <c r="F47" s="44">
        <v>2012</v>
      </c>
      <c r="G47" s="47">
        <v>16</v>
      </c>
      <c r="H47" s="47" t="s">
        <v>12</v>
      </c>
      <c r="I47" s="116">
        <v>981095.76</v>
      </c>
      <c r="J47" s="116">
        <v>981095.76</v>
      </c>
      <c r="K47" s="47" t="s">
        <v>1466</v>
      </c>
    </row>
    <row r="48" spans="1:11" ht="39" customHeight="1">
      <c r="A48" s="46">
        <v>44</v>
      </c>
      <c r="B48" s="39" t="s">
        <v>1562</v>
      </c>
      <c r="C48" s="48" t="s">
        <v>327</v>
      </c>
      <c r="D48" s="47" t="s">
        <v>328</v>
      </c>
      <c r="E48" s="47" t="s">
        <v>329</v>
      </c>
      <c r="F48" s="44">
        <v>2012</v>
      </c>
      <c r="G48" s="45">
        <v>21.1</v>
      </c>
      <c r="H48" s="47" t="s">
        <v>12</v>
      </c>
      <c r="I48" s="116">
        <v>897708.5</v>
      </c>
      <c r="J48" s="116">
        <v>897708.5</v>
      </c>
      <c r="K48" s="47" t="s">
        <v>1466</v>
      </c>
    </row>
    <row r="49" spans="1:11" ht="59.25" customHeight="1">
      <c r="A49" s="42">
        <v>45</v>
      </c>
      <c r="B49" s="38" t="s">
        <v>1563</v>
      </c>
      <c r="C49" s="48" t="s">
        <v>330</v>
      </c>
      <c r="D49" s="47" t="s">
        <v>331</v>
      </c>
      <c r="E49" s="47" t="s">
        <v>331</v>
      </c>
      <c r="F49" s="44">
        <v>2012</v>
      </c>
      <c r="G49" s="47">
        <v>42</v>
      </c>
      <c r="H49" s="47" t="s">
        <v>12</v>
      </c>
      <c r="I49" s="116">
        <v>3329397</v>
      </c>
      <c r="J49" s="116">
        <v>3329397</v>
      </c>
      <c r="K49" s="47" t="s">
        <v>1466</v>
      </c>
    </row>
    <row r="50" spans="1:11" ht="57.75" customHeight="1">
      <c r="A50" s="46">
        <v>46</v>
      </c>
      <c r="B50" s="38" t="s">
        <v>1564</v>
      </c>
      <c r="C50" s="48" t="s">
        <v>332</v>
      </c>
      <c r="D50" s="47" t="s">
        <v>333</v>
      </c>
      <c r="E50" s="47" t="s">
        <v>334</v>
      </c>
      <c r="F50" s="44">
        <v>2012</v>
      </c>
      <c r="G50" s="45">
        <v>30.45</v>
      </c>
      <c r="H50" s="47" t="s">
        <v>12</v>
      </c>
      <c r="I50" s="116">
        <v>693788.27</v>
      </c>
      <c r="J50" s="116">
        <v>693788.27</v>
      </c>
      <c r="K50" s="47" t="s">
        <v>1466</v>
      </c>
    </row>
    <row r="51" spans="1:11" ht="42.75" customHeight="1">
      <c r="A51" s="42">
        <v>47</v>
      </c>
      <c r="B51" s="38" t="s">
        <v>1555</v>
      </c>
      <c r="C51" s="48" t="s">
        <v>335</v>
      </c>
      <c r="D51" s="47" t="s">
        <v>201</v>
      </c>
      <c r="E51" s="47" t="s">
        <v>201</v>
      </c>
      <c r="F51" s="44">
        <v>2012</v>
      </c>
      <c r="G51" s="45">
        <v>47.9</v>
      </c>
      <c r="H51" s="47" t="s">
        <v>27</v>
      </c>
      <c r="I51" s="116">
        <v>276310</v>
      </c>
      <c r="J51" s="116">
        <v>276310</v>
      </c>
      <c r="K51" s="47" t="s">
        <v>1466</v>
      </c>
    </row>
    <row r="52" spans="1:11" ht="41.25" customHeight="1">
      <c r="A52" s="46">
        <v>48</v>
      </c>
      <c r="B52" s="38" t="s">
        <v>1543</v>
      </c>
      <c r="C52" s="48" t="s">
        <v>336</v>
      </c>
      <c r="D52" s="47" t="s">
        <v>337</v>
      </c>
      <c r="E52" s="47" t="s">
        <v>337</v>
      </c>
      <c r="F52" s="44">
        <v>2012</v>
      </c>
      <c r="G52" s="47">
        <v>52</v>
      </c>
      <c r="H52" s="47" t="s">
        <v>27</v>
      </c>
      <c r="I52" s="116">
        <v>467822</v>
      </c>
      <c r="J52" s="116">
        <v>467822</v>
      </c>
      <c r="K52" s="47" t="s">
        <v>1466</v>
      </c>
    </row>
    <row r="53" spans="1:11" ht="53.25" customHeight="1">
      <c r="A53" s="42">
        <v>49</v>
      </c>
      <c r="B53" s="38" t="s">
        <v>1556</v>
      </c>
      <c r="C53" s="48" t="s">
        <v>338</v>
      </c>
      <c r="D53" s="47" t="s">
        <v>339</v>
      </c>
      <c r="E53" s="47" t="s">
        <v>24</v>
      </c>
      <c r="F53" s="44">
        <v>2012</v>
      </c>
      <c r="G53" s="47">
        <v>33</v>
      </c>
      <c r="H53" s="47" t="s">
        <v>12</v>
      </c>
      <c r="I53" s="116">
        <v>320000</v>
      </c>
      <c r="J53" s="116">
        <v>320000</v>
      </c>
      <c r="K53" s="47" t="s">
        <v>1466</v>
      </c>
    </row>
    <row r="54" spans="1:11" ht="12.75" customHeight="1"/>
    <row r="55" spans="1:11" ht="12.75" customHeight="1"/>
    <row r="56" spans="1:11" ht="12.75" customHeight="1"/>
    <row r="57" spans="1:11" ht="12.75" customHeight="1"/>
    <row r="58" spans="1:11" ht="12.75" customHeight="1"/>
    <row r="59" spans="1:11" ht="12.75" customHeight="1"/>
    <row r="60" spans="1:11" ht="12.75" customHeight="1"/>
    <row r="61" spans="1:11" ht="12.75" customHeight="1"/>
    <row r="62" spans="1:11" ht="12.75" customHeight="1"/>
    <row r="63" spans="1:11" ht="12.75" customHeight="1"/>
    <row r="64" spans="1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0.75" right="0.75" top="0.7" bottom="0.7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00"/>
  <sheetViews>
    <sheetView zoomScale="71" zoomScaleNormal="71" workbookViewId="0">
      <pane ySplit="4" topLeftCell="A5" activePane="bottomLeft" state="frozen"/>
      <selection pane="bottomLeft" activeCell="K11" sqref="K11"/>
    </sheetView>
  </sheetViews>
  <sheetFormatPr defaultColWidth="14.44140625" defaultRowHeight="15" customHeight="1"/>
  <cols>
    <col min="1" max="1" width="4.5546875" customWidth="1"/>
    <col min="2" max="2" width="31.44140625" customWidth="1"/>
    <col min="3" max="3" width="32.5546875" customWidth="1"/>
    <col min="4" max="4" width="24.33203125" customWidth="1"/>
    <col min="5" max="5" width="26.44140625" customWidth="1"/>
    <col min="6" max="6" width="10.109375" customWidth="1"/>
    <col min="7" max="7" width="13.44140625" customWidth="1"/>
    <col min="8" max="8" width="15.5546875" customWidth="1"/>
    <col min="9" max="10" width="12.6640625" customWidth="1"/>
    <col min="11" max="11" width="13.6640625" customWidth="1"/>
    <col min="12" max="26" width="9" customWidth="1"/>
  </cols>
  <sheetData>
    <row r="1" spans="1:11" ht="24.75" customHeight="1">
      <c r="A1" s="104"/>
      <c r="B1" s="149" t="s">
        <v>1661</v>
      </c>
      <c r="C1" s="150"/>
      <c r="D1" s="150"/>
      <c r="E1" s="150"/>
      <c r="F1" s="150"/>
      <c r="G1" s="150"/>
      <c r="H1" s="150"/>
      <c r="I1" s="150"/>
      <c r="J1" s="150"/>
      <c r="K1" s="150"/>
    </row>
    <row r="2" spans="1:11" ht="30" customHeight="1">
      <c r="A2" s="151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7" t="s">
        <v>6</v>
      </c>
      <c r="H2" s="151" t="s">
        <v>7</v>
      </c>
      <c r="I2" s="154" t="s">
        <v>247</v>
      </c>
      <c r="J2" s="155"/>
      <c r="K2" s="156"/>
    </row>
    <row r="3" spans="1:11" ht="40.5" customHeight="1">
      <c r="A3" s="152"/>
      <c r="B3" s="152"/>
      <c r="C3" s="152"/>
      <c r="D3" s="152"/>
      <c r="E3" s="152"/>
      <c r="F3" s="152"/>
      <c r="G3" s="152"/>
      <c r="H3" s="152"/>
      <c r="I3" s="50" t="s">
        <v>248</v>
      </c>
      <c r="J3" s="50" t="s">
        <v>249</v>
      </c>
      <c r="K3" s="50" t="s">
        <v>250</v>
      </c>
    </row>
    <row r="4" spans="1:11" ht="42" customHeight="1">
      <c r="A4" s="153"/>
      <c r="B4" s="153"/>
      <c r="C4" s="153"/>
      <c r="D4" s="153"/>
      <c r="E4" s="153"/>
      <c r="F4" s="153"/>
      <c r="G4" s="153"/>
      <c r="H4" s="153"/>
      <c r="I4" s="50" t="s">
        <v>340</v>
      </c>
      <c r="J4" s="50" t="s">
        <v>340</v>
      </c>
      <c r="K4" s="50" t="s">
        <v>340</v>
      </c>
    </row>
    <row r="5" spans="1:11" ht="44.25" customHeight="1">
      <c r="A5" s="46">
        <v>1</v>
      </c>
      <c r="B5" s="38" t="s">
        <v>1500</v>
      </c>
      <c r="C5" s="43" t="s">
        <v>341</v>
      </c>
      <c r="D5" s="40" t="s">
        <v>342</v>
      </c>
      <c r="E5" s="40" t="s">
        <v>343</v>
      </c>
      <c r="F5" s="51">
        <v>2013</v>
      </c>
      <c r="G5" s="52">
        <v>31.31</v>
      </c>
      <c r="H5" s="40" t="s">
        <v>12</v>
      </c>
      <c r="I5" s="54">
        <v>1333.03898</v>
      </c>
      <c r="J5" s="54">
        <v>1333.03898</v>
      </c>
      <c r="K5" s="54" t="s">
        <v>1466</v>
      </c>
    </row>
    <row r="6" spans="1:11" ht="36" customHeight="1">
      <c r="A6" s="46">
        <v>2</v>
      </c>
      <c r="B6" s="38" t="s">
        <v>1500</v>
      </c>
      <c r="C6" s="43" t="s">
        <v>344</v>
      </c>
      <c r="D6" s="40" t="s">
        <v>345</v>
      </c>
      <c r="E6" s="40" t="s">
        <v>345</v>
      </c>
      <c r="F6" s="51">
        <v>2013</v>
      </c>
      <c r="G6" s="52" t="s">
        <v>346</v>
      </c>
      <c r="H6" s="40" t="s">
        <v>12</v>
      </c>
      <c r="I6" s="54">
        <v>1143.85168</v>
      </c>
      <c r="J6" s="54">
        <v>1143.85168</v>
      </c>
      <c r="K6" s="54" t="s">
        <v>1466</v>
      </c>
    </row>
    <row r="7" spans="1:11" ht="42" customHeight="1">
      <c r="A7" s="46">
        <v>3</v>
      </c>
      <c r="B7" s="38" t="s">
        <v>1565</v>
      </c>
      <c r="C7" s="43" t="s">
        <v>347</v>
      </c>
      <c r="D7" s="40" t="s">
        <v>348</v>
      </c>
      <c r="E7" s="40" t="s">
        <v>349</v>
      </c>
      <c r="F7" s="51">
        <v>2013</v>
      </c>
      <c r="G7" s="52">
        <v>52.5</v>
      </c>
      <c r="H7" s="40" t="s">
        <v>27</v>
      </c>
      <c r="I7" s="54">
        <v>1299.106</v>
      </c>
      <c r="J7" s="54">
        <v>1299.106</v>
      </c>
      <c r="K7" s="54" t="s">
        <v>1466</v>
      </c>
    </row>
    <row r="8" spans="1:11" ht="37.5" customHeight="1">
      <c r="A8" s="46">
        <v>4</v>
      </c>
      <c r="B8" s="38" t="s">
        <v>1555</v>
      </c>
      <c r="C8" s="43" t="s">
        <v>350</v>
      </c>
      <c r="D8" s="40" t="s">
        <v>351</v>
      </c>
      <c r="E8" s="40" t="s">
        <v>351</v>
      </c>
      <c r="F8" s="51">
        <v>2013</v>
      </c>
      <c r="G8" s="40">
        <v>52</v>
      </c>
      <c r="H8" s="40" t="s">
        <v>27</v>
      </c>
      <c r="I8" s="54">
        <v>511.40499999999997</v>
      </c>
      <c r="J8" s="54">
        <v>511.35899999999998</v>
      </c>
      <c r="K8" s="54" t="s">
        <v>1466</v>
      </c>
    </row>
    <row r="9" spans="1:11" ht="39.75" customHeight="1">
      <c r="A9" s="46">
        <v>5</v>
      </c>
      <c r="B9" s="38" t="s">
        <v>1555</v>
      </c>
      <c r="C9" s="43" t="s">
        <v>352</v>
      </c>
      <c r="D9" s="40" t="s">
        <v>353</v>
      </c>
      <c r="E9" s="40" t="s">
        <v>354</v>
      </c>
      <c r="F9" s="51">
        <v>2013</v>
      </c>
      <c r="G9" s="40">
        <v>52</v>
      </c>
      <c r="H9" s="40" t="s">
        <v>27</v>
      </c>
      <c r="I9" s="54">
        <v>416.65</v>
      </c>
      <c r="J9" s="54">
        <v>416.65</v>
      </c>
      <c r="K9" s="54" t="s">
        <v>1466</v>
      </c>
    </row>
    <row r="10" spans="1:11" ht="36.75" customHeight="1">
      <c r="A10" s="46">
        <v>6</v>
      </c>
      <c r="B10" s="38" t="s">
        <v>1566</v>
      </c>
      <c r="C10" s="43" t="s">
        <v>355</v>
      </c>
      <c r="D10" s="40"/>
      <c r="E10" s="40" t="s">
        <v>109</v>
      </c>
      <c r="F10" s="51">
        <v>2013</v>
      </c>
      <c r="G10" s="40">
        <v>6</v>
      </c>
      <c r="H10" s="47" t="s">
        <v>95</v>
      </c>
      <c r="I10" s="54">
        <v>858.399</v>
      </c>
      <c r="J10" s="54">
        <v>803.303</v>
      </c>
      <c r="K10" s="54">
        <v>55.095999999999997</v>
      </c>
    </row>
    <row r="11" spans="1:11" ht="33" customHeight="1">
      <c r="A11" s="46">
        <v>7</v>
      </c>
      <c r="B11" s="38" t="s">
        <v>1567</v>
      </c>
      <c r="C11" s="43" t="s">
        <v>356</v>
      </c>
      <c r="D11" s="40" t="s">
        <v>182</v>
      </c>
      <c r="E11" s="40" t="s">
        <v>182</v>
      </c>
      <c r="F11" s="51">
        <v>2013</v>
      </c>
      <c r="G11" s="40">
        <v>52</v>
      </c>
      <c r="H11" s="40" t="s">
        <v>27</v>
      </c>
      <c r="I11" s="54">
        <v>1099.94</v>
      </c>
      <c r="J11" s="54">
        <v>1099.94</v>
      </c>
      <c r="K11" s="54" t="s">
        <v>1466</v>
      </c>
    </row>
    <row r="12" spans="1:11" ht="36" customHeight="1">
      <c r="A12" s="46">
        <v>8</v>
      </c>
      <c r="B12" s="38" t="s">
        <v>1544</v>
      </c>
      <c r="C12" s="43" t="s">
        <v>357</v>
      </c>
      <c r="D12" s="40" t="s">
        <v>53</v>
      </c>
      <c r="E12" s="40" t="s">
        <v>53</v>
      </c>
      <c r="F12" s="51">
        <v>2013</v>
      </c>
      <c r="G12" s="52">
        <v>52.28</v>
      </c>
      <c r="H12" s="40" t="s">
        <v>27</v>
      </c>
      <c r="I12" s="54">
        <v>698.73099999999999</v>
      </c>
      <c r="J12" s="54">
        <v>698.73099999999999</v>
      </c>
      <c r="K12" s="54" t="s">
        <v>1466</v>
      </c>
    </row>
    <row r="13" spans="1:11" ht="39" customHeight="1">
      <c r="A13" s="46">
        <v>9</v>
      </c>
      <c r="B13" s="38" t="s">
        <v>1532</v>
      </c>
      <c r="C13" s="43" t="s">
        <v>358</v>
      </c>
      <c r="D13" s="40" t="s">
        <v>359</v>
      </c>
      <c r="E13" s="40" t="s">
        <v>359</v>
      </c>
      <c r="F13" s="51">
        <v>2013</v>
      </c>
      <c r="G13" s="40">
        <v>92</v>
      </c>
      <c r="H13" s="40" t="s">
        <v>12</v>
      </c>
      <c r="I13" s="54">
        <v>2172.02</v>
      </c>
      <c r="J13" s="54">
        <v>568.61300000000006</v>
      </c>
      <c r="K13" s="54">
        <v>1608.4069999999999</v>
      </c>
    </row>
    <row r="14" spans="1:11" ht="40.5" customHeight="1">
      <c r="A14" s="46">
        <v>10</v>
      </c>
      <c r="B14" s="38" t="s">
        <v>1568</v>
      </c>
      <c r="C14" s="43" t="s">
        <v>360</v>
      </c>
      <c r="D14" s="40" t="s">
        <v>361</v>
      </c>
      <c r="E14" s="40" t="s">
        <v>362</v>
      </c>
      <c r="F14" s="51">
        <v>2013</v>
      </c>
      <c r="G14" s="52">
        <v>97.28</v>
      </c>
      <c r="H14" s="40" t="s">
        <v>12</v>
      </c>
      <c r="I14" s="54">
        <v>5999.1220000000003</v>
      </c>
      <c r="J14" s="54">
        <v>5999.1220000000003</v>
      </c>
      <c r="K14" s="54" t="s">
        <v>1466</v>
      </c>
    </row>
    <row r="15" spans="1:11" ht="33" customHeight="1">
      <c r="A15" s="46">
        <v>11</v>
      </c>
      <c r="B15" s="38" t="s">
        <v>1568</v>
      </c>
      <c r="C15" s="43" t="s">
        <v>363</v>
      </c>
      <c r="D15" s="40" t="s">
        <v>364</v>
      </c>
      <c r="E15" s="40" t="s">
        <v>364</v>
      </c>
      <c r="F15" s="51">
        <v>2013</v>
      </c>
      <c r="G15" s="40">
        <v>94</v>
      </c>
      <c r="H15" s="40" t="s">
        <v>12</v>
      </c>
      <c r="I15" s="54">
        <v>5889.5559999999996</v>
      </c>
      <c r="J15" s="54">
        <v>5889.5559999999996</v>
      </c>
      <c r="K15" s="54" t="s">
        <v>1466</v>
      </c>
    </row>
    <row r="16" spans="1:11" ht="36.75" customHeight="1">
      <c r="A16" s="46">
        <v>12</v>
      </c>
      <c r="B16" s="38" t="s">
        <v>1566</v>
      </c>
      <c r="C16" s="43" t="s">
        <v>365</v>
      </c>
      <c r="D16" s="40" t="s">
        <v>366</v>
      </c>
      <c r="E16" s="40" t="s">
        <v>366</v>
      </c>
      <c r="F16" s="51">
        <v>2013</v>
      </c>
      <c r="G16" s="40">
        <v>10</v>
      </c>
      <c r="H16" s="40" t="s">
        <v>95</v>
      </c>
      <c r="I16" s="54">
        <v>500.07</v>
      </c>
      <c r="J16" s="54">
        <v>492.97800000000001</v>
      </c>
      <c r="K16" s="54">
        <v>7.0919999999999996</v>
      </c>
    </row>
    <row r="17" spans="1:11" ht="41.25" customHeight="1">
      <c r="A17" s="46">
        <v>13</v>
      </c>
      <c r="B17" s="38" t="s">
        <v>1569</v>
      </c>
      <c r="C17" s="43" t="s">
        <v>367</v>
      </c>
      <c r="D17" s="40" t="s">
        <v>368</v>
      </c>
      <c r="E17" s="40" t="s">
        <v>368</v>
      </c>
      <c r="F17" s="51">
        <v>2013</v>
      </c>
      <c r="G17" s="52">
        <v>89.31</v>
      </c>
      <c r="H17" s="40" t="s">
        <v>12</v>
      </c>
      <c r="I17" s="54">
        <v>14200.606</v>
      </c>
      <c r="J17" s="54">
        <v>7100.3029999999999</v>
      </c>
      <c r="K17" s="54">
        <v>7100.3029999999999</v>
      </c>
    </row>
    <row r="18" spans="1:11" ht="44.25" customHeight="1">
      <c r="A18" s="46">
        <v>14</v>
      </c>
      <c r="B18" s="38" t="s">
        <v>1570</v>
      </c>
      <c r="C18" s="43" t="s">
        <v>369</v>
      </c>
      <c r="D18" s="40" t="s">
        <v>370</v>
      </c>
      <c r="E18" s="40" t="s">
        <v>371</v>
      </c>
      <c r="F18" s="51">
        <v>2013</v>
      </c>
      <c r="G18" s="52">
        <v>20.25</v>
      </c>
      <c r="H18" s="40" t="s">
        <v>12</v>
      </c>
      <c r="I18" s="54">
        <v>1485.479</v>
      </c>
      <c r="J18" s="54">
        <v>1485.479</v>
      </c>
      <c r="K18" s="54" t="s">
        <v>1466</v>
      </c>
    </row>
    <row r="19" spans="1:11" ht="45" customHeight="1">
      <c r="A19" s="46">
        <v>15</v>
      </c>
      <c r="B19" s="39" t="s">
        <v>1571</v>
      </c>
      <c r="C19" s="43" t="s">
        <v>372</v>
      </c>
      <c r="D19" s="40" t="s">
        <v>373</v>
      </c>
      <c r="E19" s="40" t="s">
        <v>373</v>
      </c>
      <c r="F19" s="51">
        <v>2013</v>
      </c>
      <c r="G19" s="52">
        <v>8.1999999999999993</v>
      </c>
      <c r="H19" s="40" t="s">
        <v>95</v>
      </c>
      <c r="I19" s="54">
        <v>545.89599999999996</v>
      </c>
      <c r="J19" s="54">
        <v>545.89599999999996</v>
      </c>
      <c r="K19" s="54" t="s">
        <v>1466</v>
      </c>
    </row>
    <row r="20" spans="1:11" ht="51.75" customHeight="1">
      <c r="A20" s="46">
        <v>16</v>
      </c>
      <c r="B20" s="39" t="s">
        <v>1571</v>
      </c>
      <c r="C20" s="43" t="s">
        <v>374</v>
      </c>
      <c r="D20" s="40" t="s">
        <v>375</v>
      </c>
      <c r="E20" s="40" t="s">
        <v>375</v>
      </c>
      <c r="F20" s="51">
        <v>2013</v>
      </c>
      <c r="G20" s="52">
        <v>10.59</v>
      </c>
      <c r="H20" s="40" t="s">
        <v>95</v>
      </c>
      <c r="I20" s="54">
        <v>761.178</v>
      </c>
      <c r="J20" s="54">
        <v>761.178</v>
      </c>
      <c r="K20" s="54" t="s">
        <v>1466</v>
      </c>
    </row>
    <row r="21" spans="1:11" ht="62.25" customHeight="1">
      <c r="A21" s="46">
        <v>17</v>
      </c>
      <c r="B21" s="39" t="s">
        <v>1571</v>
      </c>
      <c r="C21" s="43" t="s">
        <v>376</v>
      </c>
      <c r="D21" s="40" t="s">
        <v>377</v>
      </c>
      <c r="E21" s="40" t="s">
        <v>377</v>
      </c>
      <c r="F21" s="51">
        <v>2013</v>
      </c>
      <c r="G21" s="40">
        <v>10</v>
      </c>
      <c r="H21" s="40" t="s">
        <v>95</v>
      </c>
      <c r="I21" s="54">
        <v>791.50099999999998</v>
      </c>
      <c r="J21" s="54">
        <v>791.50099999999998</v>
      </c>
      <c r="K21" s="54" t="s">
        <v>1466</v>
      </c>
    </row>
    <row r="22" spans="1:11" ht="41.25" customHeight="1">
      <c r="A22" s="46">
        <v>18</v>
      </c>
      <c r="B22" s="39" t="s">
        <v>1572</v>
      </c>
      <c r="C22" s="43" t="s">
        <v>378</v>
      </c>
      <c r="D22" s="40" t="s">
        <v>379</v>
      </c>
      <c r="E22" s="40" t="s">
        <v>380</v>
      </c>
      <c r="F22" s="51">
        <v>2013</v>
      </c>
      <c r="G22" s="52">
        <v>22.24</v>
      </c>
      <c r="H22" s="40" t="s">
        <v>12</v>
      </c>
      <c r="I22" s="54">
        <v>976.928</v>
      </c>
      <c r="J22" s="54">
        <v>976.928</v>
      </c>
      <c r="K22" s="54" t="s">
        <v>1466</v>
      </c>
    </row>
    <row r="23" spans="1:11" ht="52.5" customHeight="1">
      <c r="A23" s="46">
        <v>19</v>
      </c>
      <c r="B23" s="39" t="s">
        <v>1519</v>
      </c>
      <c r="C23" s="43" t="s">
        <v>381</v>
      </c>
      <c r="D23" s="40" t="s">
        <v>382</v>
      </c>
      <c r="E23" s="40" t="s">
        <v>382</v>
      </c>
      <c r="F23" s="51">
        <v>2013</v>
      </c>
      <c r="G23" s="52">
        <v>5.4</v>
      </c>
      <c r="H23" s="40" t="s">
        <v>95</v>
      </c>
      <c r="I23" s="54">
        <v>429.17899999999997</v>
      </c>
      <c r="J23" s="54">
        <v>422.46100000000001</v>
      </c>
      <c r="K23" s="54">
        <v>7.09</v>
      </c>
    </row>
    <row r="24" spans="1:11" ht="40.5" customHeight="1">
      <c r="A24" s="46">
        <v>20</v>
      </c>
      <c r="B24" s="39" t="s">
        <v>1573</v>
      </c>
      <c r="C24" s="43" t="s">
        <v>383</v>
      </c>
      <c r="D24" s="40" t="s">
        <v>384</v>
      </c>
      <c r="E24" s="40" t="s">
        <v>384</v>
      </c>
      <c r="F24" s="51">
        <v>2013</v>
      </c>
      <c r="G24" s="40">
        <v>29</v>
      </c>
      <c r="H24" s="40" t="s">
        <v>12</v>
      </c>
      <c r="I24" s="54">
        <v>509.036</v>
      </c>
      <c r="J24" s="54">
        <v>254.518</v>
      </c>
      <c r="K24" s="54">
        <v>254.518</v>
      </c>
    </row>
    <row r="25" spans="1:11" ht="32.25" customHeight="1">
      <c r="A25" s="46">
        <v>21</v>
      </c>
      <c r="B25" s="39" t="s">
        <v>1544</v>
      </c>
      <c r="C25" s="43" t="s">
        <v>385</v>
      </c>
      <c r="D25" s="40" t="s">
        <v>386</v>
      </c>
      <c r="E25" s="40" t="s">
        <v>386</v>
      </c>
      <c r="F25" s="51">
        <v>2013</v>
      </c>
      <c r="G25" s="40">
        <v>29</v>
      </c>
      <c r="H25" s="40" t="s">
        <v>27</v>
      </c>
      <c r="I25" s="54">
        <v>420</v>
      </c>
      <c r="J25" s="54">
        <v>420</v>
      </c>
      <c r="K25" s="54" t="s">
        <v>1466</v>
      </c>
    </row>
    <row r="26" spans="1:11" ht="37.5" customHeight="1">
      <c r="A26" s="46">
        <v>22</v>
      </c>
      <c r="B26" s="39" t="s">
        <v>1571</v>
      </c>
      <c r="C26" s="43" t="s">
        <v>387</v>
      </c>
      <c r="D26" s="40" t="s">
        <v>388</v>
      </c>
      <c r="E26" s="40" t="s">
        <v>388</v>
      </c>
      <c r="F26" s="51">
        <v>2013</v>
      </c>
      <c r="G26" s="40">
        <v>10</v>
      </c>
      <c r="H26" s="40" t="s">
        <v>95</v>
      </c>
      <c r="I26" s="54">
        <v>829.27</v>
      </c>
      <c r="J26" s="54">
        <v>829.27</v>
      </c>
      <c r="K26" s="54" t="s">
        <v>1466</v>
      </c>
    </row>
    <row r="27" spans="1:11" ht="34.5" customHeight="1">
      <c r="A27" s="46">
        <v>23</v>
      </c>
      <c r="B27" s="39" t="s">
        <v>1538</v>
      </c>
      <c r="C27" s="43" t="s">
        <v>389</v>
      </c>
      <c r="D27" s="40" t="s">
        <v>390</v>
      </c>
      <c r="E27" s="40" t="s">
        <v>391</v>
      </c>
      <c r="F27" s="51">
        <v>2013</v>
      </c>
      <c r="G27" s="40">
        <v>100</v>
      </c>
      <c r="H27" s="40" t="s">
        <v>12</v>
      </c>
      <c r="I27" s="54">
        <v>22572</v>
      </c>
      <c r="J27" s="54">
        <v>11286</v>
      </c>
      <c r="K27" s="54">
        <v>11286</v>
      </c>
    </row>
    <row r="28" spans="1:11" ht="37.5" customHeight="1">
      <c r="A28" s="46">
        <v>24</v>
      </c>
      <c r="B28" s="39" t="s">
        <v>1565</v>
      </c>
      <c r="C28" s="43" t="s">
        <v>392</v>
      </c>
      <c r="D28" s="40" t="s">
        <v>393</v>
      </c>
      <c r="E28" s="40" t="s">
        <v>393</v>
      </c>
      <c r="F28" s="51">
        <v>2013</v>
      </c>
      <c r="G28" s="40">
        <v>83</v>
      </c>
      <c r="H28" s="40" t="s">
        <v>12</v>
      </c>
      <c r="I28" s="54">
        <v>12288.77125</v>
      </c>
      <c r="J28" s="54">
        <v>6144</v>
      </c>
      <c r="K28" s="54">
        <v>6144</v>
      </c>
    </row>
    <row r="29" spans="1:11" ht="38.25" customHeight="1">
      <c r="A29" s="46">
        <v>25</v>
      </c>
      <c r="B29" s="39" t="s">
        <v>1574</v>
      </c>
      <c r="C29" s="43" t="s">
        <v>394</v>
      </c>
      <c r="D29" s="40" t="s">
        <v>395</v>
      </c>
      <c r="E29" s="40" t="s">
        <v>395</v>
      </c>
      <c r="F29" s="51">
        <v>2013</v>
      </c>
      <c r="G29" s="52">
        <v>91.33</v>
      </c>
      <c r="H29" s="40" t="s">
        <v>12</v>
      </c>
      <c r="I29" s="54">
        <v>13036.723</v>
      </c>
      <c r="J29" s="54">
        <v>6518.3620000000001</v>
      </c>
      <c r="K29" s="54">
        <v>6518.3620000000001</v>
      </c>
    </row>
    <row r="30" spans="1:11" ht="39.75" customHeight="1">
      <c r="A30" s="46">
        <v>26</v>
      </c>
      <c r="B30" s="39" t="s">
        <v>1571</v>
      </c>
      <c r="C30" s="43" t="s">
        <v>396</v>
      </c>
      <c r="D30" s="40" t="s">
        <v>397</v>
      </c>
      <c r="E30" s="40" t="s">
        <v>398</v>
      </c>
      <c r="F30" s="51">
        <v>2013</v>
      </c>
      <c r="G30" s="40">
        <v>70</v>
      </c>
      <c r="H30" s="40" t="s">
        <v>95</v>
      </c>
      <c r="I30" s="54">
        <v>7096.47</v>
      </c>
      <c r="J30" s="54">
        <v>7096.47</v>
      </c>
      <c r="K30" s="57" t="s">
        <v>1466</v>
      </c>
    </row>
    <row r="31" spans="1:11" ht="58.5" customHeight="1">
      <c r="A31" s="46">
        <v>27</v>
      </c>
      <c r="B31" s="39" t="s">
        <v>1575</v>
      </c>
      <c r="C31" s="43" t="s">
        <v>399</v>
      </c>
      <c r="D31" s="40" t="s">
        <v>400</v>
      </c>
      <c r="E31" s="40" t="s">
        <v>400</v>
      </c>
      <c r="F31" s="51">
        <v>2013</v>
      </c>
      <c r="G31" s="40">
        <v>90</v>
      </c>
      <c r="H31" s="40" t="s">
        <v>12</v>
      </c>
      <c r="I31" s="54">
        <v>15631.762000000001</v>
      </c>
      <c r="J31" s="54">
        <v>15514.762000000001</v>
      </c>
      <c r="K31" s="54">
        <v>116.9</v>
      </c>
    </row>
    <row r="32" spans="1:11" ht="34.5" customHeight="1">
      <c r="A32" s="46">
        <v>28</v>
      </c>
      <c r="B32" s="39" t="s">
        <v>401</v>
      </c>
      <c r="C32" s="43" t="s">
        <v>402</v>
      </c>
      <c r="D32" s="40" t="s">
        <v>403</v>
      </c>
      <c r="E32" s="40" t="s">
        <v>403</v>
      </c>
      <c r="F32" s="51">
        <v>2013</v>
      </c>
      <c r="G32" s="40">
        <v>120</v>
      </c>
      <c r="H32" s="40" t="s">
        <v>12</v>
      </c>
      <c r="I32" s="54">
        <v>16134</v>
      </c>
      <c r="J32" s="54">
        <v>8066.0619999999999</v>
      </c>
      <c r="K32" s="54">
        <v>8067.9</v>
      </c>
    </row>
    <row r="33" spans="1:11" ht="35.25" customHeight="1">
      <c r="A33" s="46">
        <v>29</v>
      </c>
      <c r="B33" s="39" t="s">
        <v>1576</v>
      </c>
      <c r="C33" s="43" t="s">
        <v>404</v>
      </c>
      <c r="D33" s="40" t="s">
        <v>405</v>
      </c>
      <c r="E33" s="40" t="s">
        <v>405</v>
      </c>
      <c r="F33" s="51">
        <v>2013</v>
      </c>
      <c r="G33" s="40">
        <v>16</v>
      </c>
      <c r="H33" s="40" t="s">
        <v>95</v>
      </c>
      <c r="I33" s="54">
        <v>1757.3052700000001</v>
      </c>
      <c r="J33" s="54">
        <v>1757.3052700000001</v>
      </c>
      <c r="K33" s="54" t="s">
        <v>1466</v>
      </c>
    </row>
    <row r="34" spans="1:11" ht="34.5" customHeight="1">
      <c r="A34" s="46">
        <v>30</v>
      </c>
      <c r="B34" s="39" t="s">
        <v>1577</v>
      </c>
      <c r="C34" s="53" t="s">
        <v>406</v>
      </c>
      <c r="D34" s="40" t="s">
        <v>407</v>
      </c>
      <c r="E34" s="40" t="s">
        <v>408</v>
      </c>
      <c r="F34" s="51">
        <v>2013</v>
      </c>
      <c r="G34" s="40">
        <v>110</v>
      </c>
      <c r="H34" s="40" t="s">
        <v>12</v>
      </c>
      <c r="I34" s="54">
        <v>38401.1</v>
      </c>
      <c r="J34" s="54">
        <v>12000</v>
      </c>
      <c r="K34" s="54">
        <v>26401.1</v>
      </c>
    </row>
    <row r="35" spans="1:11" ht="33" customHeight="1">
      <c r="A35" s="46">
        <v>31</v>
      </c>
      <c r="B35" s="39" t="s">
        <v>1567</v>
      </c>
      <c r="C35" s="53" t="s">
        <v>409</v>
      </c>
      <c r="D35" s="40" t="s">
        <v>410</v>
      </c>
      <c r="E35" s="40" t="s">
        <v>410</v>
      </c>
      <c r="F35" s="51">
        <v>2013</v>
      </c>
      <c r="G35" s="40">
        <v>71</v>
      </c>
      <c r="H35" s="40" t="s">
        <v>27</v>
      </c>
      <c r="I35" s="54">
        <v>1199.7380000000001</v>
      </c>
      <c r="J35" s="54">
        <v>1199.7380000000001</v>
      </c>
      <c r="K35" s="54" t="s">
        <v>1466</v>
      </c>
    </row>
    <row r="36" spans="1:11" ht="33.75" customHeight="1">
      <c r="A36" s="46">
        <v>32</v>
      </c>
      <c r="B36" s="39" t="s">
        <v>1559</v>
      </c>
      <c r="C36" s="43" t="s">
        <v>411</v>
      </c>
      <c r="D36" s="40" t="s">
        <v>38</v>
      </c>
      <c r="E36" s="40" t="s">
        <v>412</v>
      </c>
      <c r="F36" s="51">
        <v>2013</v>
      </c>
      <c r="G36" s="40">
        <v>90</v>
      </c>
      <c r="H36" s="40" t="s">
        <v>12</v>
      </c>
      <c r="I36" s="54">
        <f>SUM(J36,K36)</f>
        <v>8215.6080000000002</v>
      </c>
      <c r="J36" s="54">
        <v>4107.8040000000001</v>
      </c>
      <c r="K36" s="54">
        <v>4107.8040000000001</v>
      </c>
    </row>
    <row r="37" spans="1:11" ht="32.25" customHeight="1">
      <c r="A37" s="46">
        <v>33</v>
      </c>
      <c r="B37" s="39" t="s">
        <v>401</v>
      </c>
      <c r="C37" s="53" t="s">
        <v>413</v>
      </c>
      <c r="D37" s="40" t="s">
        <v>414</v>
      </c>
      <c r="E37" s="40" t="s">
        <v>414</v>
      </c>
      <c r="F37" s="51">
        <v>2013</v>
      </c>
      <c r="G37" s="40">
        <v>120</v>
      </c>
      <c r="H37" s="40" t="s">
        <v>12</v>
      </c>
      <c r="I37" s="54">
        <v>16761.721439999998</v>
      </c>
      <c r="J37" s="54">
        <v>16633.608639999999</v>
      </c>
      <c r="K37" s="54">
        <v>128.11279999999999</v>
      </c>
    </row>
    <row r="38" spans="1:11" ht="39.75" customHeight="1">
      <c r="A38" s="46">
        <v>34</v>
      </c>
      <c r="B38" s="39" t="s">
        <v>1567</v>
      </c>
      <c r="C38" s="53" t="s">
        <v>415</v>
      </c>
      <c r="D38" s="40" t="s">
        <v>178</v>
      </c>
      <c r="E38" s="40" t="s">
        <v>178</v>
      </c>
      <c r="F38" s="51">
        <v>2013</v>
      </c>
      <c r="G38" s="40">
        <v>54</v>
      </c>
      <c r="H38" s="40" t="s">
        <v>27</v>
      </c>
      <c r="I38" s="54">
        <v>999.44299999999998</v>
      </c>
      <c r="J38" s="54">
        <v>999.44299999999998</v>
      </c>
      <c r="K38" s="54" t="s">
        <v>1466</v>
      </c>
    </row>
    <row r="39" spans="1:11" ht="34.5" customHeight="1">
      <c r="A39" s="46">
        <v>35</v>
      </c>
      <c r="B39" s="39" t="s">
        <v>1578</v>
      </c>
      <c r="C39" s="43" t="s">
        <v>416</v>
      </c>
      <c r="D39" s="40" t="s">
        <v>186</v>
      </c>
      <c r="E39" s="40" t="s">
        <v>186</v>
      </c>
      <c r="F39" s="51">
        <v>2013</v>
      </c>
      <c r="G39" s="40">
        <v>85</v>
      </c>
      <c r="H39" s="40" t="s">
        <v>27</v>
      </c>
      <c r="I39" s="54">
        <v>508.40800000000002</v>
      </c>
      <c r="J39" s="54">
        <v>508.40800000000002</v>
      </c>
      <c r="K39" s="54" t="s">
        <v>1466</v>
      </c>
    </row>
    <row r="40" spans="1:11" ht="34.5" customHeight="1">
      <c r="A40" s="46">
        <v>36</v>
      </c>
      <c r="B40" s="39" t="s">
        <v>1572</v>
      </c>
      <c r="C40" s="43" t="s">
        <v>417</v>
      </c>
      <c r="D40" s="40" t="s">
        <v>380</v>
      </c>
      <c r="E40" s="40" t="s">
        <v>380</v>
      </c>
      <c r="F40" s="51">
        <v>2013</v>
      </c>
      <c r="G40" s="40">
        <v>20</v>
      </c>
      <c r="H40" s="40" t="s">
        <v>27</v>
      </c>
      <c r="I40" s="54">
        <f>J40</f>
        <v>213.1199</v>
      </c>
      <c r="J40" s="54">
        <v>213.1199</v>
      </c>
      <c r="K40" s="54" t="s">
        <v>1466</v>
      </c>
    </row>
    <row r="41" spans="1:11" ht="33" customHeight="1">
      <c r="A41" s="46">
        <v>37</v>
      </c>
      <c r="B41" s="39" t="s">
        <v>1579</v>
      </c>
      <c r="C41" s="43" t="s">
        <v>418</v>
      </c>
      <c r="D41" s="40" t="s">
        <v>419</v>
      </c>
      <c r="E41" s="40" t="s">
        <v>419</v>
      </c>
      <c r="F41" s="51">
        <v>2013</v>
      </c>
      <c r="G41" s="40">
        <v>25</v>
      </c>
      <c r="H41" s="40" t="s">
        <v>12</v>
      </c>
      <c r="I41" s="54">
        <v>1484.09022</v>
      </c>
      <c r="J41" s="54">
        <v>1484.09022</v>
      </c>
      <c r="K41" s="54" t="s">
        <v>1466</v>
      </c>
    </row>
    <row r="42" spans="1:11" ht="37.5" customHeight="1">
      <c r="A42" s="46">
        <v>38</v>
      </c>
      <c r="B42" s="39" t="s">
        <v>1580</v>
      </c>
      <c r="C42" s="53" t="s">
        <v>420</v>
      </c>
      <c r="D42" s="40" t="s">
        <v>421</v>
      </c>
      <c r="E42" s="40" t="s">
        <v>422</v>
      </c>
      <c r="F42" s="51">
        <v>2013</v>
      </c>
      <c r="G42" s="40">
        <v>28</v>
      </c>
      <c r="H42" s="40" t="s">
        <v>12</v>
      </c>
      <c r="I42" s="54">
        <v>860</v>
      </c>
      <c r="J42" s="54">
        <v>400</v>
      </c>
      <c r="K42" s="54">
        <v>460</v>
      </c>
    </row>
    <row r="43" spans="1:11" ht="38.25" customHeight="1">
      <c r="A43" s="46">
        <v>39</v>
      </c>
      <c r="B43" s="39" t="s">
        <v>1578</v>
      </c>
      <c r="C43" s="53" t="s">
        <v>423</v>
      </c>
      <c r="D43" s="40" t="s">
        <v>424</v>
      </c>
      <c r="E43" s="40" t="s">
        <v>424</v>
      </c>
      <c r="F43" s="51">
        <v>2013</v>
      </c>
      <c r="G43" s="40">
        <v>52</v>
      </c>
      <c r="H43" s="40" t="s">
        <v>27</v>
      </c>
      <c r="I43" s="54">
        <v>650.77499999999998</v>
      </c>
      <c r="J43" s="54">
        <v>650.77499999999998</v>
      </c>
      <c r="K43" s="54" t="s">
        <v>1466</v>
      </c>
    </row>
    <row r="44" spans="1:11" ht="31.5" customHeight="1">
      <c r="A44" s="46">
        <v>40</v>
      </c>
      <c r="B44" s="39" t="s">
        <v>1578</v>
      </c>
      <c r="C44" s="43" t="s">
        <v>425</v>
      </c>
      <c r="D44" s="40"/>
      <c r="E44" s="40"/>
      <c r="F44" s="51">
        <v>2013</v>
      </c>
      <c r="G44" s="40">
        <v>30</v>
      </c>
      <c r="H44" s="40" t="s">
        <v>1670</v>
      </c>
      <c r="I44" s="54">
        <v>13.201000000000001</v>
      </c>
      <c r="J44" s="54">
        <v>13.201000000000001</v>
      </c>
      <c r="K44" s="54" t="s">
        <v>1466</v>
      </c>
    </row>
    <row r="45" spans="1:11" ht="32.25" customHeight="1">
      <c r="A45" s="46">
        <v>41</v>
      </c>
      <c r="B45" s="39" t="s">
        <v>1578</v>
      </c>
      <c r="C45" s="43" t="s">
        <v>426</v>
      </c>
      <c r="D45" s="40"/>
      <c r="E45" s="40"/>
      <c r="F45" s="51">
        <v>2013</v>
      </c>
      <c r="G45" s="40">
        <v>30</v>
      </c>
      <c r="H45" s="40" t="s">
        <v>1670</v>
      </c>
      <c r="I45" s="54">
        <v>20.289000000000001</v>
      </c>
      <c r="J45" s="54">
        <v>20.289000000000001</v>
      </c>
      <c r="K45" s="54" t="s">
        <v>1466</v>
      </c>
    </row>
    <row r="46" spans="1:11" ht="31.5" customHeight="1">
      <c r="A46" s="46">
        <v>42</v>
      </c>
      <c r="B46" s="39" t="s">
        <v>1578</v>
      </c>
      <c r="C46" s="43" t="s">
        <v>427</v>
      </c>
      <c r="D46" s="40"/>
      <c r="E46" s="40"/>
      <c r="F46" s="51">
        <v>2013</v>
      </c>
      <c r="G46" s="40">
        <v>300</v>
      </c>
      <c r="H46" s="40" t="s">
        <v>1670</v>
      </c>
      <c r="I46" s="54">
        <v>39.192999999999998</v>
      </c>
      <c r="J46" s="54">
        <v>39.192999999999998</v>
      </c>
      <c r="K46" s="54" t="s">
        <v>1466</v>
      </c>
    </row>
    <row r="47" spans="1:11" ht="33" customHeight="1">
      <c r="A47" s="46">
        <v>43</v>
      </c>
      <c r="B47" s="39" t="s">
        <v>1578</v>
      </c>
      <c r="C47" s="43" t="s">
        <v>428</v>
      </c>
      <c r="D47" s="40"/>
      <c r="E47" s="40"/>
      <c r="F47" s="51">
        <v>2013</v>
      </c>
      <c r="G47" s="40">
        <v>30</v>
      </c>
      <c r="H47" s="40" t="s">
        <v>1670</v>
      </c>
      <c r="I47" s="54">
        <v>30.187000000000001</v>
      </c>
      <c r="J47" s="54">
        <v>30.187000000000001</v>
      </c>
      <c r="K47" s="54" t="s">
        <v>1466</v>
      </c>
    </row>
    <row r="48" spans="1:11" ht="45.75" customHeight="1">
      <c r="A48" s="46">
        <v>44</v>
      </c>
      <c r="B48" s="39" t="s">
        <v>1578</v>
      </c>
      <c r="C48" s="43" t="s">
        <v>429</v>
      </c>
      <c r="D48" s="40"/>
      <c r="E48" s="40"/>
      <c r="F48" s="51">
        <v>2013</v>
      </c>
      <c r="G48" s="40">
        <v>35</v>
      </c>
      <c r="H48" s="40" t="s">
        <v>1670</v>
      </c>
      <c r="I48" s="54">
        <v>99.98</v>
      </c>
      <c r="J48" s="54">
        <v>99.98</v>
      </c>
      <c r="K48" s="54" t="s">
        <v>1466</v>
      </c>
    </row>
    <row r="49" spans="1:11" ht="34.5" customHeight="1">
      <c r="A49" s="46">
        <v>45</v>
      </c>
      <c r="B49" s="38" t="s">
        <v>1578</v>
      </c>
      <c r="C49" s="43" t="s">
        <v>430</v>
      </c>
      <c r="D49" s="40"/>
      <c r="E49" s="40"/>
      <c r="F49" s="51">
        <v>2013</v>
      </c>
      <c r="G49" s="40">
        <v>30</v>
      </c>
      <c r="H49" s="40" t="s">
        <v>1670</v>
      </c>
      <c r="I49" s="54">
        <v>20.9</v>
      </c>
      <c r="J49" s="54">
        <v>20.9</v>
      </c>
      <c r="K49" s="54" t="s">
        <v>1466</v>
      </c>
    </row>
    <row r="50" spans="1:11" ht="36.75" customHeight="1">
      <c r="A50" s="46">
        <v>46</v>
      </c>
      <c r="B50" s="38" t="s">
        <v>1578</v>
      </c>
      <c r="C50" s="43" t="s">
        <v>431</v>
      </c>
      <c r="D50" s="40"/>
      <c r="E50" s="40"/>
      <c r="F50" s="51">
        <v>2013</v>
      </c>
      <c r="G50" s="40">
        <v>30</v>
      </c>
      <c r="H50" s="40" t="s">
        <v>1670</v>
      </c>
      <c r="I50" s="54">
        <v>26.623999999999999</v>
      </c>
      <c r="J50" s="54">
        <v>26.623999999999999</v>
      </c>
      <c r="K50" s="54" t="s">
        <v>1466</v>
      </c>
    </row>
    <row r="51" spans="1:11" ht="36" customHeight="1">
      <c r="A51" s="46">
        <v>47</v>
      </c>
      <c r="B51" s="38" t="s">
        <v>1578</v>
      </c>
      <c r="C51" s="43" t="s">
        <v>432</v>
      </c>
      <c r="D51" s="40"/>
      <c r="E51" s="40"/>
      <c r="F51" s="51">
        <v>2013</v>
      </c>
      <c r="G51" s="40">
        <v>30</v>
      </c>
      <c r="H51" s="40" t="s">
        <v>1670</v>
      </c>
      <c r="I51" s="54">
        <v>27.582000000000001</v>
      </c>
      <c r="J51" s="54">
        <v>27.582000000000001</v>
      </c>
      <c r="K51" s="54" t="s">
        <v>1466</v>
      </c>
    </row>
    <row r="52" spans="1:11" ht="34.5" customHeight="1">
      <c r="A52" s="46">
        <v>48</v>
      </c>
      <c r="B52" s="38" t="s">
        <v>1519</v>
      </c>
      <c r="C52" s="43" t="s">
        <v>433</v>
      </c>
      <c r="D52" s="40" t="s">
        <v>434</v>
      </c>
      <c r="E52" s="40" t="s">
        <v>434</v>
      </c>
      <c r="F52" s="51">
        <v>2013</v>
      </c>
      <c r="G52" s="40">
        <v>8</v>
      </c>
      <c r="H52" s="40" t="s">
        <v>95</v>
      </c>
      <c r="I52" s="54">
        <v>792.40499999999997</v>
      </c>
      <c r="J52" s="54">
        <v>755.03700000000003</v>
      </c>
      <c r="K52" s="54">
        <v>37.368000000000002</v>
      </c>
    </row>
    <row r="53" spans="1:11" ht="42" customHeight="1">
      <c r="A53" s="46">
        <v>49</v>
      </c>
      <c r="B53" s="38" t="s">
        <v>1571</v>
      </c>
      <c r="C53" s="43" t="s">
        <v>435</v>
      </c>
      <c r="D53" s="40" t="s">
        <v>397</v>
      </c>
      <c r="E53" s="40" t="s">
        <v>436</v>
      </c>
      <c r="F53" s="51">
        <v>2013</v>
      </c>
      <c r="G53" s="40">
        <v>52</v>
      </c>
      <c r="H53" s="40" t="s">
        <v>95</v>
      </c>
      <c r="I53" s="54">
        <v>3232.183</v>
      </c>
      <c r="J53" s="54">
        <v>3232.183</v>
      </c>
      <c r="K53" s="54" t="s">
        <v>1466</v>
      </c>
    </row>
    <row r="54" spans="1:11" ht="45" customHeight="1">
      <c r="A54" s="46">
        <v>50</v>
      </c>
      <c r="B54" s="38" t="s">
        <v>1572</v>
      </c>
      <c r="C54" s="43" t="s">
        <v>437</v>
      </c>
      <c r="D54" s="40" t="s">
        <v>438</v>
      </c>
      <c r="E54" s="40" t="s">
        <v>439</v>
      </c>
      <c r="F54" s="51">
        <v>2013</v>
      </c>
      <c r="G54" s="40">
        <v>70</v>
      </c>
      <c r="H54" s="40" t="s">
        <v>12</v>
      </c>
      <c r="I54" s="54">
        <v>7732.268</v>
      </c>
      <c r="J54" s="54">
        <v>3865.9079999999999</v>
      </c>
      <c r="K54" s="54">
        <v>3866.36</v>
      </c>
    </row>
    <row r="55" spans="1:11" ht="42" customHeight="1">
      <c r="A55" s="46">
        <v>51</v>
      </c>
      <c r="B55" s="38" t="s">
        <v>1500</v>
      </c>
      <c r="C55" s="43" t="s">
        <v>440</v>
      </c>
      <c r="D55" s="40" t="s">
        <v>441</v>
      </c>
      <c r="E55" s="40" t="s">
        <v>441</v>
      </c>
      <c r="F55" s="51">
        <v>2013</v>
      </c>
      <c r="G55" s="40">
        <v>5</v>
      </c>
      <c r="H55" s="40" t="s">
        <v>95</v>
      </c>
      <c r="I55" s="54">
        <v>674.01586999999995</v>
      </c>
      <c r="J55" s="54">
        <v>674.01586999999995</v>
      </c>
      <c r="K55" s="54" t="s">
        <v>1466</v>
      </c>
    </row>
    <row r="56" spans="1:11" ht="39.75" customHeight="1">
      <c r="A56" s="46">
        <v>52</v>
      </c>
      <c r="B56" s="38" t="s">
        <v>1578</v>
      </c>
      <c r="C56" s="43" t="s">
        <v>442</v>
      </c>
      <c r="D56" s="40" t="s">
        <v>443</v>
      </c>
      <c r="E56" s="40" t="s">
        <v>443</v>
      </c>
      <c r="F56" s="51">
        <v>2013</v>
      </c>
      <c r="G56" s="40">
        <v>30</v>
      </c>
      <c r="H56" s="40" t="s">
        <v>27</v>
      </c>
      <c r="I56" s="54">
        <v>420.21390000000002</v>
      </c>
      <c r="J56" s="54">
        <v>420.21390000000002</v>
      </c>
      <c r="K56" s="54" t="s">
        <v>1466</v>
      </c>
    </row>
    <row r="57" spans="1:11" ht="36" customHeight="1">
      <c r="A57" s="46">
        <v>53</v>
      </c>
      <c r="B57" s="38" t="s">
        <v>1578</v>
      </c>
      <c r="C57" s="43" t="s">
        <v>444</v>
      </c>
      <c r="D57" s="40" t="s">
        <v>169</v>
      </c>
      <c r="E57" s="40" t="s">
        <v>169</v>
      </c>
      <c r="F57" s="51">
        <v>2013</v>
      </c>
      <c r="G57" s="40">
        <v>32</v>
      </c>
      <c r="H57" s="40" t="s">
        <v>27</v>
      </c>
      <c r="I57" s="54">
        <v>528.63599999999997</v>
      </c>
      <c r="J57" s="54">
        <v>528.63599999999997</v>
      </c>
      <c r="K57" s="54" t="s">
        <v>1466</v>
      </c>
    </row>
    <row r="58" spans="1:11" ht="39" customHeight="1">
      <c r="A58" s="46">
        <v>54</v>
      </c>
      <c r="B58" s="38" t="s">
        <v>1578</v>
      </c>
      <c r="C58" s="43" t="s">
        <v>445</v>
      </c>
      <c r="D58" s="40" t="s">
        <v>446</v>
      </c>
      <c r="E58" s="40" t="s">
        <v>446</v>
      </c>
      <c r="F58" s="51">
        <v>2013</v>
      </c>
      <c r="G58" s="40">
        <v>30</v>
      </c>
      <c r="H58" s="40" t="s">
        <v>27</v>
      </c>
      <c r="I58" s="54">
        <v>601.05100000000004</v>
      </c>
      <c r="J58" s="54">
        <v>601.05100000000004</v>
      </c>
      <c r="K58" s="54" t="s">
        <v>1466</v>
      </c>
    </row>
    <row r="59" spans="1:11" ht="39.75" customHeight="1">
      <c r="A59" s="46">
        <v>55</v>
      </c>
      <c r="B59" s="38" t="s">
        <v>1565</v>
      </c>
      <c r="C59" s="43" t="s">
        <v>447</v>
      </c>
      <c r="D59" s="40" t="s">
        <v>448</v>
      </c>
      <c r="E59" s="40" t="s">
        <v>449</v>
      </c>
      <c r="F59" s="51">
        <v>2013</v>
      </c>
      <c r="G59" s="40">
        <v>67</v>
      </c>
      <c r="H59" s="40" t="s">
        <v>27</v>
      </c>
      <c r="I59" s="54">
        <v>1298.2992000000002</v>
      </c>
      <c r="J59" s="54">
        <v>1298.2992000000002</v>
      </c>
      <c r="K59" s="54" t="s">
        <v>1466</v>
      </c>
    </row>
    <row r="60" spans="1:11" ht="36.75" customHeight="1">
      <c r="A60" s="46">
        <v>56</v>
      </c>
      <c r="B60" s="38" t="s">
        <v>1516</v>
      </c>
      <c r="C60" s="43" t="s">
        <v>450</v>
      </c>
      <c r="D60" s="40" t="s">
        <v>451</v>
      </c>
      <c r="E60" s="40" t="s">
        <v>452</v>
      </c>
      <c r="F60" s="51">
        <v>2013</v>
      </c>
      <c r="G60" s="40">
        <v>10</v>
      </c>
      <c r="H60" s="40" t="s">
        <v>12</v>
      </c>
      <c r="I60" s="54">
        <v>440</v>
      </c>
      <c r="J60" s="54">
        <v>430.13499999999999</v>
      </c>
      <c r="K60" s="54">
        <v>9.8650000000000002</v>
      </c>
    </row>
    <row r="61" spans="1:11" ht="39" customHeight="1">
      <c r="A61" s="46">
        <v>57</v>
      </c>
      <c r="B61" s="38" t="s">
        <v>1581</v>
      </c>
      <c r="C61" s="43" t="s">
        <v>453</v>
      </c>
      <c r="D61" s="40" t="s">
        <v>454</v>
      </c>
      <c r="E61" s="40" t="s">
        <v>454</v>
      </c>
      <c r="F61" s="51">
        <v>2013</v>
      </c>
      <c r="G61" s="52">
        <v>28.12</v>
      </c>
      <c r="H61" s="40" t="s">
        <v>12</v>
      </c>
      <c r="I61" s="54">
        <v>469.86500000000001</v>
      </c>
      <c r="J61" s="54">
        <v>469.86500000000001</v>
      </c>
      <c r="K61" s="54" t="s">
        <v>1466</v>
      </c>
    </row>
    <row r="62" spans="1:11" ht="37.5" customHeight="1">
      <c r="A62" s="46">
        <v>58</v>
      </c>
      <c r="B62" s="38" t="s">
        <v>1582</v>
      </c>
      <c r="C62" s="43" t="s">
        <v>455</v>
      </c>
      <c r="D62" s="40" t="s">
        <v>456</v>
      </c>
      <c r="E62" s="40" t="s">
        <v>456</v>
      </c>
      <c r="F62" s="51">
        <v>2013</v>
      </c>
      <c r="G62" s="40">
        <v>100</v>
      </c>
      <c r="H62" s="40" t="s">
        <v>12</v>
      </c>
      <c r="I62" s="54">
        <v>6827.98837</v>
      </c>
      <c r="J62" s="54">
        <v>3400</v>
      </c>
      <c r="K62" s="54">
        <v>3427.98837</v>
      </c>
    </row>
    <row r="63" spans="1:11" ht="42" customHeight="1">
      <c r="A63" s="46">
        <v>59</v>
      </c>
      <c r="B63" s="38" t="s">
        <v>1583</v>
      </c>
      <c r="C63" s="43" t="s">
        <v>457</v>
      </c>
      <c r="D63" s="40" t="s">
        <v>458</v>
      </c>
      <c r="E63" s="40" t="s">
        <v>458</v>
      </c>
      <c r="F63" s="51">
        <v>2013</v>
      </c>
      <c r="G63" s="40">
        <v>15</v>
      </c>
      <c r="H63" s="40" t="s">
        <v>95</v>
      </c>
      <c r="I63" s="54">
        <v>1584.5609999999999</v>
      </c>
      <c r="J63" s="54">
        <v>1584.5609999999999</v>
      </c>
      <c r="K63" s="54" t="s">
        <v>1466</v>
      </c>
    </row>
    <row r="64" spans="1:11" ht="12.75" customHeight="1">
      <c r="D64" s="4"/>
      <c r="E64" s="4"/>
    </row>
    <row r="65" spans="4:5" ht="12.75" customHeight="1">
      <c r="D65" s="4"/>
      <c r="E65" s="4"/>
    </row>
    <row r="66" spans="4:5" ht="12.75" customHeight="1">
      <c r="D66" s="4"/>
      <c r="E66" s="4"/>
    </row>
    <row r="67" spans="4:5" ht="12.75" customHeight="1">
      <c r="D67" s="4"/>
      <c r="E67" s="4"/>
    </row>
    <row r="68" spans="4:5" ht="12.75" customHeight="1">
      <c r="D68" s="4"/>
      <c r="E68" s="4"/>
    </row>
    <row r="69" spans="4:5" ht="12.75" customHeight="1">
      <c r="D69" s="4"/>
      <c r="E69" s="4"/>
    </row>
    <row r="70" spans="4:5" ht="12.75" customHeight="1">
      <c r="D70" s="4"/>
      <c r="E70" s="4"/>
    </row>
    <row r="71" spans="4:5" ht="12.75" customHeight="1">
      <c r="D71" s="4"/>
      <c r="E71" s="4"/>
    </row>
    <row r="72" spans="4:5" ht="12.75" customHeight="1">
      <c r="D72" s="4"/>
      <c r="E72" s="4"/>
    </row>
    <row r="73" spans="4:5" ht="12.75" customHeight="1">
      <c r="D73" s="4"/>
      <c r="E73" s="4"/>
    </row>
    <row r="74" spans="4:5" ht="12.75" customHeight="1">
      <c r="D74" s="4"/>
      <c r="E74" s="4"/>
    </row>
    <row r="75" spans="4:5" ht="12.75" customHeight="1">
      <c r="D75" s="4"/>
      <c r="E75" s="4"/>
    </row>
    <row r="76" spans="4:5" ht="12.75" customHeight="1">
      <c r="D76" s="4"/>
      <c r="E76" s="4"/>
    </row>
    <row r="77" spans="4:5" ht="12.75" customHeight="1">
      <c r="D77" s="4"/>
      <c r="E77" s="4"/>
    </row>
    <row r="78" spans="4:5" ht="12.75" customHeight="1">
      <c r="D78" s="4"/>
      <c r="E78" s="4"/>
    </row>
    <row r="79" spans="4:5" ht="12.75" customHeight="1">
      <c r="D79" s="4"/>
      <c r="E79" s="4"/>
    </row>
    <row r="80" spans="4:5" ht="12.75" customHeight="1">
      <c r="D80" s="4"/>
      <c r="E80" s="4"/>
    </row>
    <row r="81" spans="4:5" ht="12.75" customHeight="1">
      <c r="D81" s="4"/>
      <c r="E81" s="4"/>
    </row>
    <row r="82" spans="4:5" ht="12.75" customHeight="1">
      <c r="D82" s="4"/>
      <c r="E82" s="4"/>
    </row>
    <row r="83" spans="4:5" ht="12.75" customHeight="1">
      <c r="D83" s="4"/>
      <c r="E83" s="4"/>
    </row>
    <row r="84" spans="4:5" ht="12.75" customHeight="1">
      <c r="D84" s="4"/>
      <c r="E84" s="4"/>
    </row>
    <row r="85" spans="4:5" ht="12.75" customHeight="1">
      <c r="D85" s="4"/>
      <c r="E85" s="4"/>
    </row>
    <row r="86" spans="4:5" ht="12.75" customHeight="1">
      <c r="D86" s="4"/>
      <c r="E86" s="4"/>
    </row>
    <row r="87" spans="4:5" ht="12.75" customHeight="1">
      <c r="D87" s="4"/>
      <c r="E87" s="4"/>
    </row>
    <row r="88" spans="4:5" ht="12.75" customHeight="1">
      <c r="D88" s="4"/>
      <c r="E88" s="4"/>
    </row>
    <row r="89" spans="4:5" ht="12.75" customHeight="1">
      <c r="D89" s="4"/>
      <c r="E89" s="4"/>
    </row>
    <row r="90" spans="4:5" ht="12.75" customHeight="1">
      <c r="D90" s="4"/>
      <c r="E90" s="4"/>
    </row>
    <row r="91" spans="4:5" ht="12.75" customHeight="1">
      <c r="D91" s="4"/>
      <c r="E91" s="4"/>
    </row>
    <row r="92" spans="4:5" ht="12.75" customHeight="1">
      <c r="D92" s="4"/>
      <c r="E92" s="4"/>
    </row>
    <row r="93" spans="4:5" ht="12.75" customHeight="1">
      <c r="D93" s="4"/>
      <c r="E93" s="4"/>
    </row>
    <row r="94" spans="4:5" ht="12.75" customHeight="1">
      <c r="D94" s="4"/>
      <c r="E94" s="4"/>
    </row>
    <row r="95" spans="4:5" ht="12.75" customHeight="1">
      <c r="D95" s="4"/>
      <c r="E95" s="4"/>
    </row>
    <row r="96" spans="4:5" ht="12.75" customHeight="1">
      <c r="D96" s="4"/>
      <c r="E96" s="4"/>
    </row>
    <row r="97" spans="4:5" ht="12.75" customHeight="1">
      <c r="D97" s="4"/>
      <c r="E97" s="4"/>
    </row>
    <row r="98" spans="4:5" ht="12.75" customHeight="1">
      <c r="D98" s="4"/>
      <c r="E98" s="4"/>
    </row>
    <row r="99" spans="4:5" ht="12.75" customHeight="1">
      <c r="D99" s="4"/>
      <c r="E99" s="4"/>
    </row>
    <row r="100" spans="4:5" ht="12.75" customHeight="1">
      <c r="D100" s="4"/>
      <c r="E100" s="4"/>
    </row>
    <row r="101" spans="4:5" ht="12.75" customHeight="1">
      <c r="D101" s="4"/>
      <c r="E101" s="4"/>
    </row>
    <row r="102" spans="4:5" ht="12.75" customHeight="1">
      <c r="D102" s="4"/>
      <c r="E102" s="4"/>
    </row>
    <row r="103" spans="4:5" ht="12.75" customHeight="1">
      <c r="D103" s="4"/>
      <c r="E103" s="4"/>
    </row>
    <row r="104" spans="4:5" ht="12.75" customHeight="1">
      <c r="D104" s="4"/>
      <c r="E104" s="4"/>
    </row>
    <row r="105" spans="4:5" ht="12.75" customHeight="1">
      <c r="D105" s="4"/>
      <c r="E105" s="4"/>
    </row>
    <row r="106" spans="4:5" ht="12.75" customHeight="1">
      <c r="D106" s="4"/>
      <c r="E106" s="4"/>
    </row>
    <row r="107" spans="4:5" ht="12.75" customHeight="1">
      <c r="D107" s="4"/>
      <c r="E107" s="4"/>
    </row>
    <row r="108" spans="4:5" ht="12.75" customHeight="1">
      <c r="D108" s="4"/>
      <c r="E108" s="4"/>
    </row>
    <row r="109" spans="4:5" ht="12.75" customHeight="1">
      <c r="D109" s="4"/>
      <c r="E109" s="4"/>
    </row>
    <row r="110" spans="4:5" ht="12.75" customHeight="1">
      <c r="D110" s="4"/>
      <c r="E110" s="4"/>
    </row>
    <row r="111" spans="4:5" ht="12.75" customHeight="1">
      <c r="D111" s="4"/>
      <c r="E111" s="4"/>
    </row>
    <row r="112" spans="4:5" ht="12.75" customHeight="1">
      <c r="D112" s="4"/>
      <c r="E112" s="4"/>
    </row>
    <row r="113" spans="4:5" ht="12.75" customHeight="1">
      <c r="D113" s="4"/>
      <c r="E113" s="4"/>
    </row>
    <row r="114" spans="4:5" ht="12.75" customHeight="1">
      <c r="D114" s="4"/>
      <c r="E114" s="4"/>
    </row>
    <row r="115" spans="4:5" ht="12.75" customHeight="1">
      <c r="D115" s="4"/>
      <c r="E115" s="4"/>
    </row>
    <row r="116" spans="4:5" ht="12.75" customHeight="1">
      <c r="D116" s="4"/>
      <c r="E116" s="4"/>
    </row>
    <row r="117" spans="4:5" ht="12.75" customHeight="1">
      <c r="D117" s="4"/>
      <c r="E117" s="4"/>
    </row>
    <row r="118" spans="4:5" ht="12.75" customHeight="1">
      <c r="D118" s="4"/>
      <c r="E118" s="4"/>
    </row>
    <row r="119" spans="4:5" ht="12.75" customHeight="1">
      <c r="D119" s="4"/>
      <c r="E119" s="4"/>
    </row>
    <row r="120" spans="4:5" ht="12.75" customHeight="1">
      <c r="D120" s="4"/>
      <c r="E120" s="4"/>
    </row>
    <row r="121" spans="4:5" ht="12.75" customHeight="1">
      <c r="D121" s="4"/>
      <c r="E121" s="4"/>
    </row>
    <row r="122" spans="4:5" ht="12.75" customHeight="1">
      <c r="D122" s="4"/>
      <c r="E122" s="4"/>
    </row>
    <row r="123" spans="4:5" ht="12.75" customHeight="1">
      <c r="D123" s="4"/>
      <c r="E123" s="4"/>
    </row>
    <row r="124" spans="4:5" ht="12.75" customHeight="1">
      <c r="D124" s="4"/>
      <c r="E124" s="4"/>
    </row>
    <row r="125" spans="4:5" ht="12.75" customHeight="1">
      <c r="D125" s="4"/>
      <c r="E125" s="4"/>
    </row>
    <row r="126" spans="4:5" ht="12.75" customHeight="1">
      <c r="D126" s="4"/>
      <c r="E126" s="4"/>
    </row>
    <row r="127" spans="4:5" ht="12.75" customHeight="1">
      <c r="D127" s="4"/>
      <c r="E127" s="4"/>
    </row>
    <row r="128" spans="4:5" ht="12.75" customHeight="1">
      <c r="D128" s="4"/>
      <c r="E128" s="4"/>
    </row>
    <row r="129" spans="4:5" ht="12.75" customHeight="1">
      <c r="D129" s="4"/>
      <c r="E129" s="4"/>
    </row>
    <row r="130" spans="4:5" ht="12.75" customHeight="1">
      <c r="D130" s="4"/>
      <c r="E130" s="4"/>
    </row>
    <row r="131" spans="4:5" ht="12.75" customHeight="1">
      <c r="D131" s="4"/>
      <c r="E131" s="4"/>
    </row>
    <row r="132" spans="4:5" ht="12.75" customHeight="1">
      <c r="D132" s="4"/>
      <c r="E132" s="4"/>
    </row>
    <row r="133" spans="4:5" ht="12.75" customHeight="1">
      <c r="D133" s="4"/>
      <c r="E133" s="4"/>
    </row>
    <row r="134" spans="4:5" ht="12.75" customHeight="1">
      <c r="D134" s="4"/>
      <c r="E134" s="4"/>
    </row>
    <row r="135" spans="4:5" ht="12.75" customHeight="1">
      <c r="D135" s="4"/>
      <c r="E135" s="4"/>
    </row>
    <row r="136" spans="4:5" ht="12.75" customHeight="1">
      <c r="D136" s="4"/>
      <c r="E136" s="4"/>
    </row>
    <row r="137" spans="4:5" ht="12.75" customHeight="1">
      <c r="D137" s="4"/>
      <c r="E137" s="4"/>
    </row>
    <row r="138" spans="4:5" ht="12.75" customHeight="1">
      <c r="D138" s="4"/>
      <c r="E138" s="4"/>
    </row>
    <row r="139" spans="4:5" ht="12.75" customHeight="1">
      <c r="D139" s="4"/>
      <c r="E139" s="4"/>
    </row>
    <row r="140" spans="4:5" ht="12.75" customHeight="1">
      <c r="D140" s="4"/>
      <c r="E140" s="4"/>
    </row>
    <row r="141" spans="4:5" ht="12.75" customHeight="1">
      <c r="D141" s="4"/>
      <c r="E141" s="4"/>
    </row>
    <row r="142" spans="4:5" ht="12.75" customHeight="1">
      <c r="D142" s="4"/>
      <c r="E142" s="4"/>
    </row>
    <row r="143" spans="4:5" ht="12.75" customHeight="1">
      <c r="D143" s="4"/>
      <c r="E143" s="4"/>
    </row>
    <row r="144" spans="4:5" ht="12.75" customHeight="1">
      <c r="D144" s="4"/>
      <c r="E144" s="4"/>
    </row>
    <row r="145" spans="4:5" ht="12.75" customHeight="1">
      <c r="D145" s="4"/>
      <c r="E145" s="4"/>
    </row>
    <row r="146" spans="4:5" ht="12.75" customHeight="1">
      <c r="D146" s="4"/>
      <c r="E146" s="4"/>
    </row>
    <row r="147" spans="4:5" ht="12.75" customHeight="1">
      <c r="D147" s="4"/>
      <c r="E147" s="4"/>
    </row>
    <row r="148" spans="4:5" ht="12.75" customHeight="1">
      <c r="D148" s="4"/>
      <c r="E148" s="4"/>
    </row>
    <row r="149" spans="4:5" ht="12.75" customHeight="1">
      <c r="D149" s="4"/>
      <c r="E149" s="4"/>
    </row>
    <row r="150" spans="4:5" ht="12.75" customHeight="1">
      <c r="D150" s="4"/>
      <c r="E150" s="4"/>
    </row>
    <row r="151" spans="4:5" ht="12.75" customHeight="1">
      <c r="D151" s="4"/>
      <c r="E151" s="4"/>
    </row>
    <row r="152" spans="4:5" ht="12.75" customHeight="1">
      <c r="D152" s="4"/>
      <c r="E152" s="4"/>
    </row>
    <row r="153" spans="4:5" ht="12.75" customHeight="1">
      <c r="D153" s="4"/>
      <c r="E153" s="4"/>
    </row>
    <row r="154" spans="4:5" ht="12.75" customHeight="1">
      <c r="D154" s="4"/>
      <c r="E154" s="4"/>
    </row>
    <row r="155" spans="4:5" ht="12.75" customHeight="1">
      <c r="D155" s="4"/>
      <c r="E155" s="4"/>
    </row>
    <row r="156" spans="4:5" ht="12.75" customHeight="1">
      <c r="D156" s="4"/>
      <c r="E156" s="4"/>
    </row>
    <row r="157" spans="4:5" ht="12.75" customHeight="1">
      <c r="D157" s="4"/>
      <c r="E157" s="4"/>
    </row>
    <row r="158" spans="4:5" ht="12.75" customHeight="1">
      <c r="D158" s="4"/>
      <c r="E158" s="4"/>
    </row>
    <row r="159" spans="4:5" ht="12.75" customHeight="1">
      <c r="D159" s="4"/>
      <c r="E159" s="4"/>
    </row>
    <row r="160" spans="4:5" ht="12.75" customHeight="1">
      <c r="D160" s="4"/>
      <c r="E160" s="4"/>
    </row>
    <row r="161" spans="4:5" ht="12.75" customHeight="1">
      <c r="D161" s="4"/>
      <c r="E161" s="4"/>
    </row>
    <row r="162" spans="4:5" ht="12.75" customHeight="1">
      <c r="D162" s="4"/>
      <c r="E162" s="4"/>
    </row>
    <row r="163" spans="4:5" ht="12.75" customHeight="1">
      <c r="D163" s="4"/>
      <c r="E163" s="4"/>
    </row>
    <row r="164" spans="4:5" ht="12.75" customHeight="1">
      <c r="D164" s="4"/>
      <c r="E164" s="4"/>
    </row>
    <row r="165" spans="4:5" ht="12.75" customHeight="1">
      <c r="D165" s="4"/>
      <c r="E165" s="4"/>
    </row>
    <row r="166" spans="4:5" ht="12.75" customHeight="1">
      <c r="D166" s="4"/>
      <c r="E166" s="4"/>
    </row>
    <row r="167" spans="4:5" ht="12.75" customHeight="1">
      <c r="D167" s="4"/>
      <c r="E167" s="4"/>
    </row>
    <row r="168" spans="4:5" ht="12.75" customHeight="1">
      <c r="D168" s="4"/>
      <c r="E168" s="4"/>
    </row>
    <row r="169" spans="4:5" ht="12.75" customHeight="1">
      <c r="D169" s="4"/>
      <c r="E169" s="4"/>
    </row>
    <row r="170" spans="4:5" ht="12.75" customHeight="1">
      <c r="D170" s="4"/>
      <c r="E170" s="4"/>
    </row>
    <row r="171" spans="4:5" ht="12.75" customHeight="1">
      <c r="D171" s="4"/>
      <c r="E171" s="4"/>
    </row>
    <row r="172" spans="4:5" ht="12.75" customHeight="1">
      <c r="D172" s="4"/>
      <c r="E172" s="4"/>
    </row>
    <row r="173" spans="4:5" ht="12.75" customHeight="1">
      <c r="D173" s="4"/>
      <c r="E173" s="4"/>
    </row>
    <row r="174" spans="4:5" ht="12.75" customHeight="1">
      <c r="D174" s="4"/>
      <c r="E174" s="4"/>
    </row>
    <row r="175" spans="4:5" ht="12.75" customHeight="1">
      <c r="D175" s="4"/>
      <c r="E175" s="4"/>
    </row>
    <row r="176" spans="4:5" ht="12.75" customHeight="1">
      <c r="D176" s="4"/>
      <c r="E176" s="4"/>
    </row>
    <row r="177" spans="4:5" ht="12.75" customHeight="1">
      <c r="D177" s="4"/>
      <c r="E177" s="4"/>
    </row>
    <row r="178" spans="4:5" ht="12.75" customHeight="1">
      <c r="D178" s="4"/>
      <c r="E178" s="4"/>
    </row>
    <row r="179" spans="4:5" ht="12.75" customHeight="1">
      <c r="D179" s="4"/>
      <c r="E179" s="4"/>
    </row>
    <row r="180" spans="4:5" ht="12.75" customHeight="1">
      <c r="D180" s="4"/>
      <c r="E180" s="4"/>
    </row>
    <row r="181" spans="4:5" ht="12.75" customHeight="1">
      <c r="D181" s="4"/>
      <c r="E181" s="4"/>
    </row>
    <row r="182" spans="4:5" ht="12.75" customHeight="1">
      <c r="D182" s="4"/>
      <c r="E182" s="4"/>
    </row>
    <row r="183" spans="4:5" ht="12.75" customHeight="1">
      <c r="D183" s="4"/>
      <c r="E183" s="4"/>
    </row>
    <row r="184" spans="4:5" ht="12.75" customHeight="1">
      <c r="D184" s="4"/>
      <c r="E184" s="4"/>
    </row>
    <row r="185" spans="4:5" ht="12.75" customHeight="1">
      <c r="D185" s="4"/>
      <c r="E185" s="4"/>
    </row>
    <row r="186" spans="4:5" ht="12.75" customHeight="1">
      <c r="D186" s="4"/>
      <c r="E186" s="4"/>
    </row>
    <row r="187" spans="4:5" ht="12.75" customHeight="1">
      <c r="D187" s="4"/>
      <c r="E187" s="4"/>
    </row>
    <row r="188" spans="4:5" ht="12.75" customHeight="1">
      <c r="D188" s="4"/>
      <c r="E188" s="4"/>
    </row>
    <row r="189" spans="4:5" ht="12.75" customHeight="1">
      <c r="D189" s="4"/>
      <c r="E189" s="4"/>
    </row>
    <row r="190" spans="4:5" ht="12.75" customHeight="1">
      <c r="D190" s="4"/>
      <c r="E190" s="4"/>
    </row>
    <row r="191" spans="4:5" ht="12.75" customHeight="1">
      <c r="D191" s="4"/>
      <c r="E191" s="4"/>
    </row>
    <row r="192" spans="4:5" ht="12.75" customHeight="1">
      <c r="D192" s="4"/>
      <c r="E192" s="4"/>
    </row>
    <row r="193" spans="4:5" ht="12.75" customHeight="1">
      <c r="D193" s="4"/>
      <c r="E193" s="4"/>
    </row>
    <row r="194" spans="4:5" ht="12.75" customHeight="1">
      <c r="D194" s="4"/>
      <c r="E194" s="4"/>
    </row>
    <row r="195" spans="4:5" ht="12.75" customHeight="1">
      <c r="D195" s="4"/>
      <c r="E195" s="4"/>
    </row>
    <row r="196" spans="4:5" ht="12.75" customHeight="1">
      <c r="D196" s="4"/>
      <c r="E196" s="4"/>
    </row>
    <row r="197" spans="4:5" ht="12.75" customHeight="1">
      <c r="D197" s="4"/>
      <c r="E197" s="4"/>
    </row>
    <row r="198" spans="4:5" ht="12.75" customHeight="1">
      <c r="D198" s="4"/>
      <c r="E198" s="4"/>
    </row>
    <row r="199" spans="4:5" ht="12.75" customHeight="1">
      <c r="D199" s="4"/>
      <c r="E199" s="4"/>
    </row>
    <row r="200" spans="4:5" ht="12.75" customHeight="1">
      <c r="D200" s="4"/>
      <c r="E200" s="4"/>
    </row>
    <row r="201" spans="4:5" ht="12.75" customHeight="1">
      <c r="D201" s="4"/>
      <c r="E201" s="4"/>
    </row>
    <row r="202" spans="4:5" ht="12.75" customHeight="1">
      <c r="D202" s="4"/>
      <c r="E202" s="4"/>
    </row>
    <row r="203" spans="4:5" ht="12.75" customHeight="1">
      <c r="D203" s="4"/>
      <c r="E203" s="4"/>
    </row>
    <row r="204" spans="4:5" ht="12.75" customHeight="1">
      <c r="D204" s="4"/>
      <c r="E204" s="4"/>
    </row>
    <row r="205" spans="4:5" ht="12.75" customHeight="1">
      <c r="D205" s="4"/>
      <c r="E205" s="4"/>
    </row>
    <row r="206" spans="4:5" ht="12.75" customHeight="1">
      <c r="D206" s="4"/>
      <c r="E206" s="4"/>
    </row>
    <row r="207" spans="4:5" ht="12.75" customHeight="1">
      <c r="D207" s="4"/>
      <c r="E207" s="4"/>
    </row>
    <row r="208" spans="4:5" ht="12.75" customHeight="1">
      <c r="D208" s="4"/>
      <c r="E208" s="4"/>
    </row>
    <row r="209" spans="4:5" ht="12.75" customHeight="1">
      <c r="D209" s="4"/>
      <c r="E209" s="4"/>
    </row>
    <row r="210" spans="4:5" ht="12.75" customHeight="1">
      <c r="D210" s="4"/>
      <c r="E210" s="4"/>
    </row>
    <row r="211" spans="4:5" ht="12.75" customHeight="1">
      <c r="D211" s="4"/>
      <c r="E211" s="4"/>
    </row>
    <row r="212" spans="4:5" ht="12.75" customHeight="1">
      <c r="D212" s="4"/>
      <c r="E212" s="4"/>
    </row>
    <row r="213" spans="4:5" ht="12.75" customHeight="1">
      <c r="D213" s="4"/>
      <c r="E213" s="4"/>
    </row>
    <row r="214" spans="4:5" ht="12.75" customHeight="1">
      <c r="D214" s="4"/>
      <c r="E214" s="4"/>
    </row>
    <row r="215" spans="4:5" ht="12.75" customHeight="1">
      <c r="D215" s="4"/>
      <c r="E215" s="4"/>
    </row>
    <row r="216" spans="4:5" ht="12.75" customHeight="1">
      <c r="D216" s="4"/>
      <c r="E216" s="4"/>
    </row>
    <row r="217" spans="4:5" ht="12.75" customHeight="1">
      <c r="D217" s="4"/>
      <c r="E217" s="4"/>
    </row>
    <row r="218" spans="4:5" ht="12.75" customHeight="1">
      <c r="D218" s="4"/>
      <c r="E218" s="4"/>
    </row>
    <row r="219" spans="4:5" ht="12.75" customHeight="1">
      <c r="D219" s="4"/>
      <c r="E219" s="4"/>
    </row>
    <row r="220" spans="4:5" ht="12.75" customHeight="1">
      <c r="D220" s="4"/>
      <c r="E220" s="4"/>
    </row>
    <row r="221" spans="4:5" ht="12.75" customHeight="1">
      <c r="D221" s="4"/>
      <c r="E221" s="4"/>
    </row>
    <row r="222" spans="4:5" ht="12.75" customHeight="1">
      <c r="D222" s="4"/>
      <c r="E222" s="4"/>
    </row>
    <row r="223" spans="4:5" ht="12.75" customHeight="1">
      <c r="D223" s="4"/>
      <c r="E223" s="4"/>
    </row>
    <row r="224" spans="4:5" ht="12.75" customHeight="1">
      <c r="D224" s="4"/>
      <c r="E224" s="4"/>
    </row>
    <row r="225" spans="4:5" ht="12.75" customHeight="1">
      <c r="D225" s="4"/>
      <c r="E225" s="4"/>
    </row>
    <row r="226" spans="4:5" ht="12.75" customHeight="1">
      <c r="D226" s="4"/>
      <c r="E226" s="4"/>
    </row>
    <row r="227" spans="4:5" ht="12.75" customHeight="1">
      <c r="D227" s="4"/>
      <c r="E227" s="4"/>
    </row>
    <row r="228" spans="4:5" ht="12.75" customHeight="1">
      <c r="D228" s="4"/>
      <c r="E228" s="4"/>
    </row>
    <row r="229" spans="4:5" ht="12.75" customHeight="1">
      <c r="D229" s="4"/>
      <c r="E229" s="4"/>
    </row>
    <row r="230" spans="4:5" ht="12.75" customHeight="1">
      <c r="D230" s="4"/>
      <c r="E230" s="4"/>
    </row>
    <row r="231" spans="4:5" ht="12.75" customHeight="1">
      <c r="D231" s="4"/>
      <c r="E231" s="4"/>
    </row>
    <row r="232" spans="4:5" ht="12.75" customHeight="1">
      <c r="D232" s="4"/>
      <c r="E232" s="4"/>
    </row>
    <row r="233" spans="4:5" ht="12.75" customHeight="1">
      <c r="D233" s="4"/>
      <c r="E233" s="4"/>
    </row>
    <row r="234" spans="4:5" ht="12.75" customHeight="1">
      <c r="D234" s="4"/>
      <c r="E234" s="4"/>
    </row>
    <row r="235" spans="4:5" ht="12.75" customHeight="1">
      <c r="D235" s="4"/>
      <c r="E235" s="4"/>
    </row>
    <row r="236" spans="4:5" ht="12.75" customHeight="1">
      <c r="D236" s="4"/>
      <c r="E236" s="4"/>
    </row>
    <row r="237" spans="4:5" ht="12.75" customHeight="1">
      <c r="D237" s="4"/>
      <c r="E237" s="4"/>
    </row>
    <row r="238" spans="4:5" ht="12.75" customHeight="1">
      <c r="D238" s="4"/>
      <c r="E238" s="4"/>
    </row>
    <row r="239" spans="4:5" ht="12.75" customHeight="1">
      <c r="D239" s="4"/>
      <c r="E239" s="4"/>
    </row>
    <row r="240" spans="4:5" ht="12.75" customHeight="1">
      <c r="D240" s="4"/>
      <c r="E240" s="4"/>
    </row>
    <row r="241" spans="4:5" ht="12.75" customHeight="1">
      <c r="D241" s="4"/>
      <c r="E241" s="4"/>
    </row>
    <row r="242" spans="4:5" ht="12.75" customHeight="1">
      <c r="D242" s="4"/>
      <c r="E242" s="4"/>
    </row>
    <row r="243" spans="4:5" ht="12.75" customHeight="1">
      <c r="D243" s="4"/>
      <c r="E243" s="4"/>
    </row>
    <row r="244" spans="4:5" ht="12.75" customHeight="1">
      <c r="D244" s="4"/>
      <c r="E244" s="4"/>
    </row>
    <row r="245" spans="4:5" ht="12.75" customHeight="1">
      <c r="D245" s="4"/>
      <c r="E245" s="4"/>
    </row>
    <row r="246" spans="4:5" ht="12.75" customHeight="1">
      <c r="D246" s="4"/>
      <c r="E246" s="4"/>
    </row>
    <row r="247" spans="4:5" ht="12.75" customHeight="1">
      <c r="D247" s="4"/>
      <c r="E247" s="4"/>
    </row>
    <row r="248" spans="4:5" ht="12.75" customHeight="1">
      <c r="D248" s="4"/>
      <c r="E248" s="4"/>
    </row>
    <row r="249" spans="4:5" ht="12.75" customHeight="1">
      <c r="D249" s="4"/>
      <c r="E249" s="4"/>
    </row>
    <row r="250" spans="4:5" ht="12.75" customHeight="1">
      <c r="D250" s="4"/>
      <c r="E250" s="4"/>
    </row>
    <row r="251" spans="4:5" ht="12.75" customHeight="1">
      <c r="D251" s="4"/>
      <c r="E251" s="4"/>
    </row>
    <row r="252" spans="4:5" ht="12.75" customHeight="1">
      <c r="D252" s="4"/>
      <c r="E252" s="4"/>
    </row>
    <row r="253" spans="4:5" ht="12.75" customHeight="1">
      <c r="D253" s="4"/>
      <c r="E253" s="4"/>
    </row>
    <row r="254" spans="4:5" ht="12.75" customHeight="1">
      <c r="D254" s="4"/>
      <c r="E254" s="4"/>
    </row>
    <row r="255" spans="4:5" ht="12.75" customHeight="1">
      <c r="D255" s="4"/>
      <c r="E255" s="4"/>
    </row>
    <row r="256" spans="4:5" ht="12.75" customHeight="1">
      <c r="D256" s="4"/>
      <c r="E256" s="4"/>
    </row>
    <row r="257" spans="4:5" ht="12.75" customHeight="1">
      <c r="D257" s="4"/>
      <c r="E257" s="4"/>
    </row>
    <row r="258" spans="4:5" ht="12.75" customHeight="1">
      <c r="D258" s="4"/>
      <c r="E258" s="4"/>
    </row>
    <row r="259" spans="4:5" ht="12.75" customHeight="1">
      <c r="D259" s="4"/>
      <c r="E259" s="4"/>
    </row>
    <row r="260" spans="4:5" ht="12.75" customHeight="1">
      <c r="D260" s="4"/>
      <c r="E260" s="4"/>
    </row>
    <row r="261" spans="4:5" ht="12.75" customHeight="1">
      <c r="D261" s="4"/>
      <c r="E261" s="4"/>
    </row>
    <row r="262" spans="4:5" ht="12.75" customHeight="1">
      <c r="D262" s="4"/>
      <c r="E262" s="4"/>
    </row>
    <row r="263" spans="4:5" ht="12.75" customHeight="1">
      <c r="D263" s="4"/>
      <c r="E263" s="4"/>
    </row>
    <row r="264" spans="4:5" ht="12.75" customHeight="1">
      <c r="D264" s="4"/>
      <c r="E264" s="4"/>
    </row>
    <row r="265" spans="4:5" ht="12.75" customHeight="1">
      <c r="D265" s="4"/>
      <c r="E265" s="4"/>
    </row>
    <row r="266" spans="4:5" ht="12.75" customHeight="1">
      <c r="D266" s="4"/>
      <c r="E266" s="4"/>
    </row>
    <row r="267" spans="4:5" ht="12.75" customHeight="1">
      <c r="D267" s="4"/>
      <c r="E267" s="4"/>
    </row>
    <row r="268" spans="4:5" ht="12.75" customHeight="1">
      <c r="D268" s="4"/>
      <c r="E268" s="4"/>
    </row>
    <row r="269" spans="4:5" ht="12.75" customHeight="1">
      <c r="D269" s="4"/>
      <c r="E269" s="4"/>
    </row>
    <row r="270" spans="4:5" ht="12.75" customHeight="1">
      <c r="D270" s="4"/>
      <c r="E270" s="4"/>
    </row>
    <row r="271" spans="4:5" ht="12.75" customHeight="1">
      <c r="D271" s="4"/>
      <c r="E271" s="4"/>
    </row>
    <row r="272" spans="4:5" ht="12.75" customHeight="1">
      <c r="D272" s="4"/>
      <c r="E272" s="4"/>
    </row>
    <row r="273" spans="4:5" ht="12.75" customHeight="1">
      <c r="D273" s="4"/>
      <c r="E273" s="4"/>
    </row>
    <row r="274" spans="4:5" ht="12.75" customHeight="1">
      <c r="D274" s="4"/>
      <c r="E274" s="4"/>
    </row>
    <row r="275" spans="4:5" ht="12.75" customHeight="1">
      <c r="D275" s="4"/>
      <c r="E275" s="4"/>
    </row>
    <row r="276" spans="4:5" ht="12.75" customHeight="1">
      <c r="D276" s="4"/>
      <c r="E276" s="4"/>
    </row>
    <row r="277" spans="4:5" ht="12.75" customHeight="1">
      <c r="D277" s="4"/>
      <c r="E277" s="4"/>
    </row>
    <row r="278" spans="4:5" ht="12.75" customHeight="1">
      <c r="D278" s="4"/>
      <c r="E278" s="4"/>
    </row>
    <row r="279" spans="4:5" ht="12.75" customHeight="1">
      <c r="D279" s="4"/>
      <c r="E279" s="4"/>
    </row>
    <row r="280" spans="4:5" ht="12.75" customHeight="1">
      <c r="D280" s="4"/>
      <c r="E280" s="4"/>
    </row>
    <row r="281" spans="4:5" ht="12.75" customHeight="1">
      <c r="D281" s="4"/>
      <c r="E281" s="4"/>
    </row>
    <row r="282" spans="4:5" ht="12.75" customHeight="1">
      <c r="D282" s="4"/>
      <c r="E282" s="4"/>
    </row>
    <row r="283" spans="4:5" ht="12.75" customHeight="1">
      <c r="D283" s="4"/>
      <c r="E283" s="4"/>
    </row>
    <row r="284" spans="4:5" ht="12.75" customHeight="1">
      <c r="D284" s="4"/>
      <c r="E284" s="4"/>
    </row>
    <row r="285" spans="4:5" ht="12.75" customHeight="1">
      <c r="D285" s="4"/>
      <c r="E285" s="4"/>
    </row>
    <row r="286" spans="4:5" ht="12.75" customHeight="1">
      <c r="D286" s="4"/>
      <c r="E286" s="4"/>
    </row>
    <row r="287" spans="4:5" ht="12.75" customHeight="1">
      <c r="D287" s="4"/>
      <c r="E287" s="4"/>
    </row>
    <row r="288" spans="4:5" ht="12.75" customHeight="1">
      <c r="D288" s="4"/>
      <c r="E288" s="4"/>
    </row>
    <row r="289" spans="4:5" ht="12.75" customHeight="1">
      <c r="D289" s="4"/>
      <c r="E289" s="4"/>
    </row>
    <row r="290" spans="4:5" ht="12.75" customHeight="1">
      <c r="D290" s="4"/>
      <c r="E290" s="4"/>
    </row>
    <row r="291" spans="4:5" ht="12.75" customHeight="1">
      <c r="D291" s="4"/>
      <c r="E291" s="4"/>
    </row>
    <row r="292" spans="4:5" ht="12.75" customHeight="1">
      <c r="D292" s="4"/>
      <c r="E292" s="4"/>
    </row>
    <row r="293" spans="4:5" ht="12.75" customHeight="1">
      <c r="D293" s="4"/>
      <c r="E293" s="4"/>
    </row>
    <row r="294" spans="4:5" ht="12.75" customHeight="1">
      <c r="D294" s="4"/>
      <c r="E294" s="4"/>
    </row>
    <row r="295" spans="4:5" ht="12.75" customHeight="1">
      <c r="D295" s="4"/>
      <c r="E295" s="4"/>
    </row>
    <row r="296" spans="4:5" ht="12.75" customHeight="1">
      <c r="D296" s="4"/>
      <c r="E296" s="4"/>
    </row>
    <row r="297" spans="4:5" ht="12.75" customHeight="1">
      <c r="D297" s="4"/>
      <c r="E297" s="4"/>
    </row>
    <row r="298" spans="4:5" ht="12.75" customHeight="1">
      <c r="D298" s="4"/>
      <c r="E298" s="4"/>
    </row>
    <row r="299" spans="4:5" ht="12.75" customHeight="1">
      <c r="D299" s="4"/>
      <c r="E299" s="4"/>
    </row>
    <row r="300" spans="4:5" ht="12.75" customHeight="1">
      <c r="D300" s="4"/>
      <c r="E300" s="4"/>
    </row>
    <row r="301" spans="4:5" ht="12.75" customHeight="1">
      <c r="D301" s="4"/>
      <c r="E301" s="4"/>
    </row>
    <row r="302" spans="4:5" ht="12.75" customHeight="1">
      <c r="D302" s="4"/>
      <c r="E302" s="4"/>
    </row>
    <row r="303" spans="4:5" ht="12.75" customHeight="1">
      <c r="D303" s="4"/>
      <c r="E303" s="4"/>
    </row>
    <row r="304" spans="4:5" ht="12.75" customHeight="1">
      <c r="D304" s="4"/>
      <c r="E304" s="4"/>
    </row>
    <row r="305" spans="4:5" ht="12.75" customHeight="1">
      <c r="D305" s="4"/>
      <c r="E305" s="4"/>
    </row>
    <row r="306" spans="4:5" ht="12.75" customHeight="1">
      <c r="D306" s="4"/>
      <c r="E306" s="4"/>
    </row>
    <row r="307" spans="4:5" ht="12.75" customHeight="1">
      <c r="D307" s="4"/>
      <c r="E307" s="4"/>
    </row>
    <row r="308" spans="4:5" ht="12.75" customHeight="1">
      <c r="D308" s="4"/>
      <c r="E308" s="4"/>
    </row>
    <row r="309" spans="4:5" ht="12.75" customHeight="1">
      <c r="D309" s="4"/>
      <c r="E309" s="4"/>
    </row>
    <row r="310" spans="4:5" ht="12.75" customHeight="1">
      <c r="D310" s="4"/>
      <c r="E310" s="4"/>
    </row>
    <row r="311" spans="4:5" ht="12.75" customHeight="1">
      <c r="D311" s="4"/>
      <c r="E311" s="4"/>
    </row>
    <row r="312" spans="4:5" ht="12.75" customHeight="1">
      <c r="D312" s="4"/>
      <c r="E312" s="4"/>
    </row>
    <row r="313" spans="4:5" ht="12.75" customHeight="1">
      <c r="D313" s="4"/>
      <c r="E313" s="4"/>
    </row>
    <row r="314" spans="4:5" ht="12.75" customHeight="1">
      <c r="D314" s="4"/>
      <c r="E314" s="4"/>
    </row>
    <row r="315" spans="4:5" ht="12.75" customHeight="1">
      <c r="D315" s="4"/>
      <c r="E315" s="4"/>
    </row>
    <row r="316" spans="4:5" ht="12.75" customHeight="1">
      <c r="D316" s="4"/>
      <c r="E316" s="4"/>
    </row>
    <row r="317" spans="4:5" ht="12.75" customHeight="1">
      <c r="D317" s="4"/>
      <c r="E317" s="4"/>
    </row>
    <row r="318" spans="4:5" ht="12.75" customHeight="1">
      <c r="D318" s="4"/>
      <c r="E318" s="4"/>
    </row>
    <row r="319" spans="4:5" ht="12.75" customHeight="1">
      <c r="D319" s="4"/>
      <c r="E319" s="4"/>
    </row>
    <row r="320" spans="4:5" ht="12.75" customHeight="1">
      <c r="D320" s="4"/>
      <c r="E320" s="4"/>
    </row>
    <row r="321" spans="4:5" ht="12.75" customHeight="1">
      <c r="D321" s="4"/>
      <c r="E321" s="4"/>
    </row>
    <row r="322" spans="4:5" ht="12.75" customHeight="1">
      <c r="D322" s="4"/>
      <c r="E322" s="4"/>
    </row>
    <row r="323" spans="4:5" ht="12.75" customHeight="1">
      <c r="D323" s="4"/>
      <c r="E323" s="4"/>
    </row>
    <row r="324" spans="4:5" ht="12.75" customHeight="1">
      <c r="D324" s="4"/>
      <c r="E324" s="4"/>
    </row>
    <row r="325" spans="4:5" ht="12.75" customHeight="1">
      <c r="D325" s="4"/>
      <c r="E325" s="4"/>
    </row>
    <row r="326" spans="4:5" ht="12.75" customHeight="1">
      <c r="D326" s="4"/>
      <c r="E326" s="4"/>
    </row>
    <row r="327" spans="4:5" ht="12.75" customHeight="1">
      <c r="D327" s="4"/>
      <c r="E327" s="4"/>
    </row>
    <row r="328" spans="4:5" ht="12.75" customHeight="1">
      <c r="D328" s="4"/>
      <c r="E328" s="4"/>
    </row>
    <row r="329" spans="4:5" ht="12.75" customHeight="1">
      <c r="D329" s="4"/>
      <c r="E329" s="4"/>
    </row>
    <row r="330" spans="4:5" ht="12.75" customHeight="1">
      <c r="D330" s="4"/>
      <c r="E330" s="4"/>
    </row>
    <row r="331" spans="4:5" ht="12.75" customHeight="1">
      <c r="D331" s="4"/>
      <c r="E331" s="4"/>
    </row>
    <row r="332" spans="4:5" ht="12.75" customHeight="1">
      <c r="D332" s="4"/>
      <c r="E332" s="4"/>
    </row>
    <row r="333" spans="4:5" ht="12.75" customHeight="1">
      <c r="D333" s="4"/>
      <c r="E333" s="4"/>
    </row>
    <row r="334" spans="4:5" ht="12.75" customHeight="1">
      <c r="D334" s="4"/>
      <c r="E334" s="4"/>
    </row>
    <row r="335" spans="4:5" ht="12.75" customHeight="1">
      <c r="D335" s="4"/>
      <c r="E335" s="4"/>
    </row>
    <row r="336" spans="4:5" ht="12.75" customHeight="1">
      <c r="D336" s="4"/>
      <c r="E336" s="4"/>
    </row>
    <row r="337" spans="4:5" ht="12.75" customHeight="1">
      <c r="D337" s="4"/>
      <c r="E337" s="4"/>
    </row>
    <row r="338" spans="4:5" ht="12.75" customHeight="1">
      <c r="D338" s="4"/>
      <c r="E338" s="4"/>
    </row>
    <row r="339" spans="4:5" ht="12.75" customHeight="1">
      <c r="D339" s="4"/>
      <c r="E339" s="4"/>
    </row>
    <row r="340" spans="4:5" ht="12.75" customHeight="1">
      <c r="D340" s="4"/>
      <c r="E340" s="4"/>
    </row>
    <row r="341" spans="4:5" ht="12.75" customHeight="1">
      <c r="D341" s="4"/>
      <c r="E341" s="4"/>
    </row>
    <row r="342" spans="4:5" ht="12.75" customHeight="1">
      <c r="D342" s="4"/>
      <c r="E342" s="4"/>
    </row>
    <row r="343" spans="4:5" ht="12.75" customHeight="1">
      <c r="D343" s="4"/>
      <c r="E343" s="4"/>
    </row>
    <row r="344" spans="4:5" ht="12.75" customHeight="1">
      <c r="D344" s="4"/>
      <c r="E344" s="4"/>
    </row>
    <row r="345" spans="4:5" ht="12.75" customHeight="1">
      <c r="D345" s="4"/>
      <c r="E345" s="4"/>
    </row>
    <row r="346" spans="4:5" ht="12.75" customHeight="1">
      <c r="D346" s="4"/>
      <c r="E346" s="4"/>
    </row>
    <row r="347" spans="4:5" ht="12.75" customHeight="1">
      <c r="D347" s="4"/>
      <c r="E347" s="4"/>
    </row>
    <row r="348" spans="4:5" ht="12.75" customHeight="1">
      <c r="D348" s="4"/>
      <c r="E348" s="4"/>
    </row>
    <row r="349" spans="4:5" ht="12.75" customHeight="1">
      <c r="D349" s="4"/>
      <c r="E349" s="4"/>
    </row>
    <row r="350" spans="4:5" ht="12.75" customHeight="1">
      <c r="D350" s="4"/>
      <c r="E350" s="4"/>
    </row>
    <row r="351" spans="4:5" ht="12.75" customHeight="1">
      <c r="D351" s="4"/>
      <c r="E351" s="4"/>
    </row>
    <row r="352" spans="4:5" ht="12.75" customHeight="1">
      <c r="D352" s="4"/>
      <c r="E352" s="4"/>
    </row>
    <row r="353" spans="4:5" ht="12.75" customHeight="1">
      <c r="D353" s="4"/>
      <c r="E353" s="4"/>
    </row>
    <row r="354" spans="4:5" ht="12.75" customHeight="1">
      <c r="D354" s="4"/>
      <c r="E354" s="4"/>
    </row>
    <row r="355" spans="4:5" ht="12.75" customHeight="1">
      <c r="D355" s="4"/>
      <c r="E355" s="4"/>
    </row>
    <row r="356" spans="4:5" ht="12.75" customHeight="1">
      <c r="D356" s="4"/>
      <c r="E356" s="4"/>
    </row>
    <row r="357" spans="4:5" ht="12.75" customHeight="1">
      <c r="D357" s="4"/>
      <c r="E357" s="4"/>
    </row>
    <row r="358" spans="4:5" ht="12.75" customHeight="1">
      <c r="D358" s="4"/>
      <c r="E358" s="4"/>
    </row>
    <row r="359" spans="4:5" ht="12.75" customHeight="1">
      <c r="D359" s="4"/>
      <c r="E359" s="4"/>
    </row>
    <row r="360" spans="4:5" ht="12.75" customHeight="1">
      <c r="D360" s="4"/>
      <c r="E360" s="4"/>
    </row>
    <row r="361" spans="4:5" ht="12.75" customHeight="1">
      <c r="D361" s="4"/>
      <c r="E361" s="4"/>
    </row>
    <row r="362" spans="4:5" ht="12.75" customHeight="1">
      <c r="D362" s="4"/>
      <c r="E362" s="4"/>
    </row>
    <row r="363" spans="4:5" ht="12.75" customHeight="1">
      <c r="D363" s="4"/>
      <c r="E363" s="4"/>
    </row>
    <row r="364" spans="4:5" ht="12.75" customHeight="1">
      <c r="D364" s="4"/>
      <c r="E364" s="4"/>
    </row>
    <row r="365" spans="4:5" ht="12.75" customHeight="1">
      <c r="D365" s="4"/>
      <c r="E365" s="4"/>
    </row>
    <row r="366" spans="4:5" ht="12.75" customHeight="1">
      <c r="D366" s="4"/>
      <c r="E366" s="4"/>
    </row>
    <row r="367" spans="4:5" ht="12.75" customHeight="1">
      <c r="D367" s="4"/>
      <c r="E367" s="4"/>
    </row>
    <row r="368" spans="4:5" ht="12.75" customHeight="1">
      <c r="D368" s="4"/>
      <c r="E368" s="4"/>
    </row>
    <row r="369" spans="4:5" ht="12.75" customHeight="1">
      <c r="D369" s="4"/>
      <c r="E369" s="4"/>
    </row>
    <row r="370" spans="4:5" ht="12.75" customHeight="1">
      <c r="D370" s="4"/>
      <c r="E370" s="4"/>
    </row>
    <row r="371" spans="4:5" ht="12.75" customHeight="1">
      <c r="D371" s="4"/>
      <c r="E371" s="4"/>
    </row>
    <row r="372" spans="4:5" ht="12.75" customHeight="1">
      <c r="D372" s="4"/>
      <c r="E372" s="4"/>
    </row>
    <row r="373" spans="4:5" ht="12.75" customHeight="1">
      <c r="D373" s="4"/>
      <c r="E373" s="4"/>
    </row>
    <row r="374" spans="4:5" ht="12.75" customHeight="1">
      <c r="D374" s="4"/>
      <c r="E374" s="4"/>
    </row>
    <row r="375" spans="4:5" ht="12.75" customHeight="1">
      <c r="D375" s="4"/>
      <c r="E375" s="4"/>
    </row>
    <row r="376" spans="4:5" ht="12.75" customHeight="1">
      <c r="D376" s="4"/>
      <c r="E376" s="4"/>
    </row>
    <row r="377" spans="4:5" ht="12.75" customHeight="1">
      <c r="D377" s="4"/>
      <c r="E377" s="4"/>
    </row>
    <row r="378" spans="4:5" ht="12.75" customHeight="1">
      <c r="D378" s="4"/>
      <c r="E378" s="4"/>
    </row>
    <row r="379" spans="4:5" ht="12.75" customHeight="1">
      <c r="D379" s="4"/>
      <c r="E379" s="4"/>
    </row>
    <row r="380" spans="4:5" ht="12.75" customHeight="1">
      <c r="D380" s="4"/>
      <c r="E380" s="4"/>
    </row>
    <row r="381" spans="4:5" ht="12.75" customHeight="1">
      <c r="D381" s="4"/>
      <c r="E381" s="4"/>
    </row>
    <row r="382" spans="4:5" ht="12.75" customHeight="1">
      <c r="D382" s="4"/>
      <c r="E382" s="4"/>
    </row>
    <row r="383" spans="4:5" ht="12.75" customHeight="1">
      <c r="D383" s="4"/>
      <c r="E383" s="4"/>
    </row>
    <row r="384" spans="4:5" ht="12.75" customHeight="1">
      <c r="D384" s="4"/>
      <c r="E384" s="4"/>
    </row>
    <row r="385" spans="4:5" ht="12.75" customHeight="1">
      <c r="D385" s="4"/>
      <c r="E385" s="4"/>
    </row>
    <row r="386" spans="4:5" ht="12.75" customHeight="1">
      <c r="D386" s="4"/>
      <c r="E386" s="4"/>
    </row>
    <row r="387" spans="4:5" ht="12.75" customHeight="1">
      <c r="D387" s="4"/>
      <c r="E387" s="4"/>
    </row>
    <row r="388" spans="4:5" ht="12.75" customHeight="1">
      <c r="D388" s="4"/>
      <c r="E388" s="4"/>
    </row>
    <row r="389" spans="4:5" ht="12.75" customHeight="1">
      <c r="D389" s="4"/>
      <c r="E389" s="4"/>
    </row>
    <row r="390" spans="4:5" ht="12.75" customHeight="1">
      <c r="D390" s="4"/>
      <c r="E390" s="4"/>
    </row>
    <row r="391" spans="4:5" ht="12.75" customHeight="1">
      <c r="D391" s="4"/>
      <c r="E391" s="4"/>
    </row>
    <row r="392" spans="4:5" ht="12.75" customHeight="1">
      <c r="D392" s="4"/>
      <c r="E392" s="4"/>
    </row>
    <row r="393" spans="4:5" ht="12.75" customHeight="1">
      <c r="D393" s="4"/>
      <c r="E393" s="4"/>
    </row>
    <row r="394" spans="4:5" ht="12.75" customHeight="1">
      <c r="D394" s="4"/>
      <c r="E394" s="4"/>
    </row>
    <row r="395" spans="4:5" ht="12.75" customHeight="1">
      <c r="D395" s="4"/>
      <c r="E395" s="4"/>
    </row>
    <row r="396" spans="4:5" ht="12.75" customHeight="1">
      <c r="D396" s="4"/>
      <c r="E396" s="4"/>
    </row>
    <row r="397" spans="4:5" ht="12.75" customHeight="1">
      <c r="D397" s="4"/>
      <c r="E397" s="4"/>
    </row>
    <row r="398" spans="4:5" ht="12.75" customHeight="1">
      <c r="D398" s="4"/>
      <c r="E398" s="4"/>
    </row>
    <row r="399" spans="4:5" ht="12.75" customHeight="1">
      <c r="D399" s="4"/>
      <c r="E399" s="4"/>
    </row>
    <row r="400" spans="4:5" ht="12.75" customHeight="1">
      <c r="D400" s="4"/>
      <c r="E400" s="4"/>
    </row>
    <row r="401" spans="4:5" ht="12.75" customHeight="1">
      <c r="D401" s="4"/>
      <c r="E401" s="4"/>
    </row>
    <row r="402" spans="4:5" ht="12.75" customHeight="1">
      <c r="D402" s="4"/>
      <c r="E402" s="4"/>
    </row>
    <row r="403" spans="4:5" ht="12.75" customHeight="1">
      <c r="D403" s="4"/>
      <c r="E403" s="4"/>
    </row>
    <row r="404" spans="4:5" ht="12.75" customHeight="1">
      <c r="D404" s="4"/>
      <c r="E404" s="4"/>
    </row>
    <row r="405" spans="4:5" ht="12.75" customHeight="1">
      <c r="D405" s="4"/>
      <c r="E405" s="4"/>
    </row>
    <row r="406" spans="4:5" ht="12.75" customHeight="1">
      <c r="D406" s="4"/>
      <c r="E406" s="4"/>
    </row>
    <row r="407" spans="4:5" ht="12.75" customHeight="1">
      <c r="D407" s="4"/>
      <c r="E407" s="4"/>
    </row>
    <row r="408" spans="4:5" ht="12.75" customHeight="1">
      <c r="D408" s="4"/>
      <c r="E408" s="4"/>
    </row>
    <row r="409" spans="4:5" ht="12.75" customHeight="1">
      <c r="D409" s="4"/>
      <c r="E409" s="4"/>
    </row>
    <row r="410" spans="4:5" ht="12.75" customHeight="1">
      <c r="D410" s="4"/>
      <c r="E410" s="4"/>
    </row>
    <row r="411" spans="4:5" ht="12.75" customHeight="1">
      <c r="D411" s="4"/>
      <c r="E411" s="4"/>
    </row>
    <row r="412" spans="4:5" ht="12.75" customHeight="1">
      <c r="D412" s="4"/>
      <c r="E412" s="4"/>
    </row>
    <row r="413" spans="4:5" ht="12.75" customHeight="1">
      <c r="D413" s="4"/>
      <c r="E413" s="4"/>
    </row>
    <row r="414" spans="4:5" ht="12.75" customHeight="1">
      <c r="D414" s="4"/>
      <c r="E414" s="4"/>
    </row>
    <row r="415" spans="4:5" ht="12.75" customHeight="1">
      <c r="D415" s="4"/>
      <c r="E415" s="4"/>
    </row>
    <row r="416" spans="4:5" ht="12.75" customHeight="1">
      <c r="D416" s="4"/>
      <c r="E416" s="4"/>
    </row>
    <row r="417" spans="4:5" ht="12.75" customHeight="1">
      <c r="D417" s="4"/>
      <c r="E417" s="4"/>
    </row>
    <row r="418" spans="4:5" ht="12.75" customHeight="1">
      <c r="D418" s="4"/>
      <c r="E418" s="4"/>
    </row>
    <row r="419" spans="4:5" ht="12.75" customHeight="1">
      <c r="D419" s="4"/>
      <c r="E419" s="4"/>
    </row>
    <row r="420" spans="4:5" ht="12.75" customHeight="1">
      <c r="D420" s="4"/>
      <c r="E420" s="4"/>
    </row>
    <row r="421" spans="4:5" ht="12.75" customHeight="1">
      <c r="D421" s="4"/>
      <c r="E421" s="4"/>
    </row>
    <row r="422" spans="4:5" ht="12.75" customHeight="1">
      <c r="D422" s="4"/>
      <c r="E422" s="4"/>
    </row>
    <row r="423" spans="4:5" ht="12.75" customHeight="1">
      <c r="D423" s="4"/>
      <c r="E423" s="4"/>
    </row>
    <row r="424" spans="4:5" ht="12.75" customHeight="1">
      <c r="D424" s="4"/>
      <c r="E424" s="4"/>
    </row>
    <row r="425" spans="4:5" ht="12.75" customHeight="1">
      <c r="D425" s="4"/>
      <c r="E425" s="4"/>
    </row>
    <row r="426" spans="4:5" ht="12.75" customHeight="1">
      <c r="D426" s="4"/>
      <c r="E426" s="4"/>
    </row>
    <row r="427" spans="4:5" ht="12.75" customHeight="1">
      <c r="D427" s="4"/>
      <c r="E427" s="4"/>
    </row>
    <row r="428" spans="4:5" ht="12.75" customHeight="1">
      <c r="D428" s="4"/>
      <c r="E428" s="4"/>
    </row>
    <row r="429" spans="4:5" ht="12.75" customHeight="1">
      <c r="D429" s="4"/>
      <c r="E429" s="4"/>
    </row>
    <row r="430" spans="4:5" ht="12.75" customHeight="1">
      <c r="D430" s="4"/>
      <c r="E430" s="4"/>
    </row>
    <row r="431" spans="4:5" ht="12.75" customHeight="1">
      <c r="D431" s="4"/>
      <c r="E431" s="4"/>
    </row>
    <row r="432" spans="4:5" ht="12.75" customHeight="1">
      <c r="D432" s="4"/>
      <c r="E432" s="4"/>
    </row>
    <row r="433" spans="4:5" ht="12.75" customHeight="1">
      <c r="D433" s="4"/>
      <c r="E433" s="4"/>
    </row>
    <row r="434" spans="4:5" ht="12.75" customHeight="1">
      <c r="D434" s="4"/>
      <c r="E434" s="4"/>
    </row>
    <row r="435" spans="4:5" ht="12.75" customHeight="1">
      <c r="D435" s="4"/>
      <c r="E435" s="4"/>
    </row>
    <row r="436" spans="4:5" ht="12.75" customHeight="1">
      <c r="D436" s="4"/>
      <c r="E436" s="4"/>
    </row>
    <row r="437" spans="4:5" ht="12.75" customHeight="1">
      <c r="D437" s="4"/>
      <c r="E437" s="4"/>
    </row>
    <row r="438" spans="4:5" ht="12.75" customHeight="1">
      <c r="D438" s="4"/>
      <c r="E438" s="4"/>
    </row>
    <row r="439" spans="4:5" ht="12.75" customHeight="1">
      <c r="D439" s="4"/>
      <c r="E439" s="4"/>
    </row>
    <row r="440" spans="4:5" ht="12.75" customHeight="1">
      <c r="D440" s="4"/>
      <c r="E440" s="4"/>
    </row>
    <row r="441" spans="4:5" ht="12.75" customHeight="1">
      <c r="D441" s="4"/>
      <c r="E441" s="4"/>
    </row>
    <row r="442" spans="4:5" ht="12.75" customHeight="1">
      <c r="D442" s="4"/>
      <c r="E442" s="4"/>
    </row>
    <row r="443" spans="4:5" ht="12.75" customHeight="1">
      <c r="D443" s="4"/>
      <c r="E443" s="4"/>
    </row>
    <row r="444" spans="4:5" ht="12.75" customHeight="1">
      <c r="D444" s="4"/>
      <c r="E444" s="4"/>
    </row>
    <row r="445" spans="4:5" ht="12.75" customHeight="1">
      <c r="D445" s="4"/>
      <c r="E445" s="4"/>
    </row>
    <row r="446" spans="4:5" ht="12.75" customHeight="1">
      <c r="D446" s="4"/>
      <c r="E446" s="4"/>
    </row>
    <row r="447" spans="4:5" ht="12.75" customHeight="1">
      <c r="D447" s="4"/>
      <c r="E447" s="4"/>
    </row>
    <row r="448" spans="4:5" ht="12.75" customHeight="1">
      <c r="D448" s="4"/>
      <c r="E448" s="4"/>
    </row>
    <row r="449" spans="4:5" ht="12.75" customHeight="1">
      <c r="D449" s="4"/>
      <c r="E449" s="4"/>
    </row>
    <row r="450" spans="4:5" ht="12.75" customHeight="1">
      <c r="D450" s="4"/>
      <c r="E450" s="4"/>
    </row>
    <row r="451" spans="4:5" ht="12.75" customHeight="1">
      <c r="D451" s="4"/>
      <c r="E451" s="4"/>
    </row>
    <row r="452" spans="4:5" ht="12.75" customHeight="1">
      <c r="D452" s="4"/>
      <c r="E452" s="4"/>
    </row>
    <row r="453" spans="4:5" ht="12.75" customHeight="1">
      <c r="D453" s="4"/>
      <c r="E453" s="4"/>
    </row>
    <row r="454" spans="4:5" ht="12.75" customHeight="1">
      <c r="D454" s="4"/>
      <c r="E454" s="4"/>
    </row>
    <row r="455" spans="4:5" ht="12.75" customHeight="1">
      <c r="D455" s="4"/>
      <c r="E455" s="4"/>
    </row>
    <row r="456" spans="4:5" ht="12.75" customHeight="1">
      <c r="D456" s="4"/>
      <c r="E456" s="4"/>
    </row>
    <row r="457" spans="4:5" ht="12.75" customHeight="1">
      <c r="D457" s="4"/>
      <c r="E457" s="4"/>
    </row>
    <row r="458" spans="4:5" ht="12.75" customHeight="1">
      <c r="D458" s="4"/>
      <c r="E458" s="4"/>
    </row>
    <row r="459" spans="4:5" ht="12.75" customHeight="1">
      <c r="D459" s="4"/>
      <c r="E459" s="4"/>
    </row>
    <row r="460" spans="4:5" ht="12.75" customHeight="1">
      <c r="D460" s="4"/>
      <c r="E460" s="4"/>
    </row>
    <row r="461" spans="4:5" ht="12.75" customHeight="1">
      <c r="D461" s="4"/>
      <c r="E461" s="4"/>
    </row>
    <row r="462" spans="4:5" ht="12.75" customHeight="1">
      <c r="D462" s="4"/>
      <c r="E462" s="4"/>
    </row>
    <row r="463" spans="4:5" ht="12.75" customHeight="1">
      <c r="D463" s="4"/>
      <c r="E463" s="4"/>
    </row>
    <row r="464" spans="4:5" ht="12.75" customHeight="1">
      <c r="D464" s="4"/>
      <c r="E464" s="4"/>
    </row>
    <row r="465" spans="4:5" ht="12.75" customHeight="1">
      <c r="D465" s="4"/>
      <c r="E465" s="4"/>
    </row>
    <row r="466" spans="4:5" ht="12.75" customHeight="1">
      <c r="D466" s="4"/>
      <c r="E466" s="4"/>
    </row>
    <row r="467" spans="4:5" ht="12.75" customHeight="1">
      <c r="D467" s="4"/>
      <c r="E467" s="4"/>
    </row>
    <row r="468" spans="4:5" ht="12.75" customHeight="1">
      <c r="D468" s="4"/>
      <c r="E468" s="4"/>
    </row>
    <row r="469" spans="4:5" ht="12.75" customHeight="1">
      <c r="D469" s="4"/>
      <c r="E469" s="4"/>
    </row>
    <row r="470" spans="4:5" ht="12.75" customHeight="1">
      <c r="D470" s="4"/>
      <c r="E470" s="4"/>
    </row>
    <row r="471" spans="4:5" ht="12.75" customHeight="1">
      <c r="D471" s="4"/>
      <c r="E471" s="4"/>
    </row>
    <row r="472" spans="4:5" ht="12.75" customHeight="1">
      <c r="D472" s="4"/>
      <c r="E472" s="4"/>
    </row>
    <row r="473" spans="4:5" ht="12.75" customHeight="1">
      <c r="D473" s="4"/>
      <c r="E473" s="4"/>
    </row>
    <row r="474" spans="4:5" ht="12.75" customHeight="1">
      <c r="D474" s="4"/>
      <c r="E474" s="4"/>
    </row>
    <row r="475" spans="4:5" ht="12.75" customHeight="1">
      <c r="D475" s="4"/>
      <c r="E475" s="4"/>
    </row>
    <row r="476" spans="4:5" ht="12.75" customHeight="1">
      <c r="D476" s="4"/>
      <c r="E476" s="4"/>
    </row>
    <row r="477" spans="4:5" ht="12.75" customHeight="1">
      <c r="D477" s="4"/>
      <c r="E477" s="4"/>
    </row>
    <row r="478" spans="4:5" ht="12.75" customHeight="1">
      <c r="D478" s="4"/>
      <c r="E478" s="4"/>
    </row>
    <row r="479" spans="4:5" ht="12.75" customHeight="1">
      <c r="D479" s="4"/>
      <c r="E479" s="4"/>
    </row>
    <row r="480" spans="4:5" ht="12.75" customHeight="1">
      <c r="D480" s="4"/>
      <c r="E480" s="4"/>
    </row>
    <row r="481" spans="4:5" ht="12.75" customHeight="1">
      <c r="D481" s="4"/>
      <c r="E481" s="4"/>
    </row>
    <row r="482" spans="4:5" ht="12.75" customHeight="1">
      <c r="D482" s="4"/>
      <c r="E482" s="4"/>
    </row>
    <row r="483" spans="4:5" ht="12.75" customHeight="1">
      <c r="D483" s="4"/>
      <c r="E483" s="4"/>
    </row>
    <row r="484" spans="4:5" ht="12.75" customHeight="1">
      <c r="D484" s="4"/>
      <c r="E484" s="4"/>
    </row>
    <row r="485" spans="4:5" ht="12.75" customHeight="1">
      <c r="D485" s="4"/>
      <c r="E485" s="4"/>
    </row>
    <row r="486" spans="4:5" ht="12.75" customHeight="1">
      <c r="D486" s="4"/>
      <c r="E486" s="4"/>
    </row>
    <row r="487" spans="4:5" ht="12.75" customHeight="1">
      <c r="D487" s="4"/>
      <c r="E487" s="4"/>
    </row>
    <row r="488" spans="4:5" ht="12.75" customHeight="1">
      <c r="D488" s="4"/>
      <c r="E488" s="4"/>
    </row>
    <row r="489" spans="4:5" ht="12.75" customHeight="1">
      <c r="D489" s="4"/>
      <c r="E489" s="4"/>
    </row>
    <row r="490" spans="4:5" ht="12.75" customHeight="1">
      <c r="D490" s="4"/>
      <c r="E490" s="4"/>
    </row>
    <row r="491" spans="4:5" ht="12.75" customHeight="1">
      <c r="D491" s="4"/>
      <c r="E491" s="4"/>
    </row>
    <row r="492" spans="4:5" ht="12.75" customHeight="1">
      <c r="D492" s="4"/>
      <c r="E492" s="4"/>
    </row>
    <row r="493" spans="4:5" ht="12.75" customHeight="1">
      <c r="D493" s="4"/>
      <c r="E493" s="4"/>
    </row>
    <row r="494" spans="4:5" ht="12.75" customHeight="1">
      <c r="D494" s="4"/>
      <c r="E494" s="4"/>
    </row>
    <row r="495" spans="4:5" ht="12.75" customHeight="1">
      <c r="D495" s="4"/>
      <c r="E495" s="4"/>
    </row>
    <row r="496" spans="4:5" ht="12.75" customHeight="1">
      <c r="D496" s="4"/>
      <c r="E496" s="4"/>
    </row>
    <row r="497" spans="4:5" ht="12.75" customHeight="1">
      <c r="D497" s="4"/>
      <c r="E497" s="4"/>
    </row>
    <row r="498" spans="4:5" ht="12.75" customHeight="1">
      <c r="D498" s="4"/>
      <c r="E498" s="4"/>
    </row>
    <row r="499" spans="4:5" ht="12.75" customHeight="1">
      <c r="D499" s="4"/>
      <c r="E499" s="4"/>
    </row>
    <row r="500" spans="4:5" ht="12.75" customHeight="1">
      <c r="D500" s="4"/>
      <c r="E500" s="4"/>
    </row>
    <row r="501" spans="4:5" ht="12.75" customHeight="1">
      <c r="D501" s="4"/>
      <c r="E501" s="4"/>
    </row>
    <row r="502" spans="4:5" ht="12.75" customHeight="1">
      <c r="D502" s="4"/>
      <c r="E502" s="4"/>
    </row>
    <row r="503" spans="4:5" ht="12.75" customHeight="1">
      <c r="D503" s="4"/>
      <c r="E503" s="4"/>
    </row>
    <row r="504" spans="4:5" ht="12.75" customHeight="1">
      <c r="D504" s="4"/>
      <c r="E504" s="4"/>
    </row>
    <row r="505" spans="4:5" ht="12.75" customHeight="1">
      <c r="D505" s="4"/>
      <c r="E505" s="4"/>
    </row>
    <row r="506" spans="4:5" ht="12.75" customHeight="1">
      <c r="D506" s="4"/>
      <c r="E506" s="4"/>
    </row>
    <row r="507" spans="4:5" ht="12.75" customHeight="1">
      <c r="D507" s="4"/>
      <c r="E507" s="4"/>
    </row>
    <row r="508" spans="4:5" ht="12.75" customHeight="1">
      <c r="D508" s="4"/>
      <c r="E508" s="4"/>
    </row>
    <row r="509" spans="4:5" ht="12.75" customHeight="1">
      <c r="D509" s="4"/>
      <c r="E509" s="4"/>
    </row>
    <row r="510" spans="4:5" ht="12.75" customHeight="1">
      <c r="D510" s="4"/>
      <c r="E510" s="4"/>
    </row>
    <row r="511" spans="4:5" ht="12.75" customHeight="1">
      <c r="D511" s="4"/>
      <c r="E511" s="4"/>
    </row>
    <row r="512" spans="4:5" ht="12.75" customHeight="1">
      <c r="D512" s="4"/>
      <c r="E512" s="4"/>
    </row>
    <row r="513" spans="4:5" ht="12.75" customHeight="1">
      <c r="D513" s="4"/>
      <c r="E513" s="4"/>
    </row>
    <row r="514" spans="4:5" ht="12.75" customHeight="1">
      <c r="D514" s="4"/>
      <c r="E514" s="4"/>
    </row>
    <row r="515" spans="4:5" ht="12.75" customHeight="1">
      <c r="D515" s="4"/>
      <c r="E515" s="4"/>
    </row>
    <row r="516" spans="4:5" ht="12.75" customHeight="1">
      <c r="D516" s="4"/>
      <c r="E516" s="4"/>
    </row>
    <row r="517" spans="4:5" ht="12.75" customHeight="1">
      <c r="D517" s="4"/>
      <c r="E517" s="4"/>
    </row>
    <row r="518" spans="4:5" ht="12.75" customHeight="1">
      <c r="D518" s="4"/>
      <c r="E518" s="4"/>
    </row>
    <row r="519" spans="4:5" ht="12.75" customHeight="1">
      <c r="D519" s="4"/>
      <c r="E519" s="4"/>
    </row>
    <row r="520" spans="4:5" ht="12.75" customHeight="1">
      <c r="D520" s="4"/>
      <c r="E520" s="4"/>
    </row>
    <row r="521" spans="4:5" ht="12.75" customHeight="1">
      <c r="D521" s="4"/>
      <c r="E521" s="4"/>
    </row>
    <row r="522" spans="4:5" ht="12.75" customHeight="1">
      <c r="D522" s="4"/>
      <c r="E522" s="4"/>
    </row>
    <row r="523" spans="4:5" ht="12.75" customHeight="1">
      <c r="D523" s="4"/>
      <c r="E523" s="4"/>
    </row>
    <row r="524" spans="4:5" ht="12.75" customHeight="1">
      <c r="D524" s="4"/>
      <c r="E524" s="4"/>
    </row>
    <row r="525" spans="4:5" ht="12.75" customHeight="1">
      <c r="D525" s="4"/>
      <c r="E525" s="4"/>
    </row>
    <row r="526" spans="4:5" ht="12.75" customHeight="1">
      <c r="D526" s="4"/>
      <c r="E526" s="4"/>
    </row>
    <row r="527" spans="4:5" ht="12.75" customHeight="1">
      <c r="D527" s="4"/>
      <c r="E527" s="4"/>
    </row>
    <row r="528" spans="4:5" ht="12.75" customHeight="1">
      <c r="D528" s="4"/>
      <c r="E528" s="4"/>
    </row>
    <row r="529" spans="4:5" ht="12.75" customHeight="1">
      <c r="D529" s="4"/>
      <c r="E529" s="4"/>
    </row>
    <row r="530" spans="4:5" ht="12.75" customHeight="1">
      <c r="D530" s="4"/>
      <c r="E530" s="4"/>
    </row>
    <row r="531" spans="4:5" ht="12.75" customHeight="1">
      <c r="D531" s="4"/>
      <c r="E531" s="4"/>
    </row>
    <row r="532" spans="4:5" ht="12.75" customHeight="1">
      <c r="D532" s="4"/>
      <c r="E532" s="4"/>
    </row>
    <row r="533" spans="4:5" ht="12.75" customHeight="1">
      <c r="D533" s="4"/>
      <c r="E533" s="4"/>
    </row>
    <row r="534" spans="4:5" ht="12.75" customHeight="1">
      <c r="D534" s="4"/>
      <c r="E534" s="4"/>
    </row>
    <row r="535" spans="4:5" ht="12.75" customHeight="1">
      <c r="D535" s="4"/>
      <c r="E535" s="4"/>
    </row>
    <row r="536" spans="4:5" ht="12.75" customHeight="1">
      <c r="D536" s="4"/>
      <c r="E536" s="4"/>
    </row>
    <row r="537" spans="4:5" ht="12.75" customHeight="1">
      <c r="D537" s="4"/>
      <c r="E537" s="4"/>
    </row>
    <row r="538" spans="4:5" ht="12.75" customHeight="1">
      <c r="D538" s="4"/>
      <c r="E538" s="4"/>
    </row>
    <row r="539" spans="4:5" ht="12.75" customHeight="1">
      <c r="D539" s="4"/>
      <c r="E539" s="4"/>
    </row>
    <row r="540" spans="4:5" ht="12.75" customHeight="1">
      <c r="D540" s="4"/>
      <c r="E540" s="4"/>
    </row>
    <row r="541" spans="4:5" ht="12.75" customHeight="1">
      <c r="D541" s="4"/>
      <c r="E541" s="4"/>
    </row>
    <row r="542" spans="4:5" ht="12.75" customHeight="1">
      <c r="D542" s="4"/>
      <c r="E542" s="4"/>
    </row>
    <row r="543" spans="4:5" ht="12.75" customHeight="1">
      <c r="D543" s="4"/>
      <c r="E543" s="4"/>
    </row>
    <row r="544" spans="4:5" ht="12.75" customHeight="1">
      <c r="D544" s="4"/>
      <c r="E544" s="4"/>
    </row>
    <row r="545" spans="4:5" ht="12.75" customHeight="1">
      <c r="D545" s="4"/>
      <c r="E545" s="4"/>
    </row>
    <row r="546" spans="4:5" ht="12.75" customHeight="1">
      <c r="D546" s="4"/>
      <c r="E546" s="4"/>
    </row>
    <row r="547" spans="4:5" ht="12.75" customHeight="1">
      <c r="D547" s="4"/>
      <c r="E547" s="4"/>
    </row>
    <row r="548" spans="4:5" ht="12.75" customHeight="1">
      <c r="D548" s="4"/>
      <c r="E548" s="4"/>
    </row>
    <row r="549" spans="4:5" ht="12.75" customHeight="1">
      <c r="D549" s="4"/>
      <c r="E549" s="4"/>
    </row>
    <row r="550" spans="4:5" ht="12.75" customHeight="1">
      <c r="D550" s="4"/>
      <c r="E550" s="4"/>
    </row>
    <row r="551" spans="4:5" ht="12.75" customHeight="1">
      <c r="D551" s="4"/>
      <c r="E551" s="4"/>
    </row>
    <row r="552" spans="4:5" ht="12.75" customHeight="1">
      <c r="D552" s="4"/>
      <c r="E552" s="4"/>
    </row>
    <row r="553" spans="4:5" ht="12.75" customHeight="1">
      <c r="D553" s="4"/>
      <c r="E553" s="4"/>
    </row>
    <row r="554" spans="4:5" ht="12.75" customHeight="1">
      <c r="D554" s="4"/>
      <c r="E554" s="4"/>
    </row>
    <row r="555" spans="4:5" ht="12.75" customHeight="1">
      <c r="D555" s="4"/>
      <c r="E555" s="4"/>
    </row>
    <row r="556" spans="4:5" ht="12.75" customHeight="1">
      <c r="D556" s="4"/>
      <c r="E556" s="4"/>
    </row>
    <row r="557" spans="4:5" ht="12.75" customHeight="1">
      <c r="D557" s="4"/>
      <c r="E557" s="4"/>
    </row>
    <row r="558" spans="4:5" ht="12.75" customHeight="1">
      <c r="D558" s="4"/>
      <c r="E558" s="4"/>
    </row>
    <row r="559" spans="4:5" ht="12.75" customHeight="1">
      <c r="D559" s="4"/>
      <c r="E559" s="4"/>
    </row>
    <row r="560" spans="4:5" ht="12.75" customHeight="1">
      <c r="D560" s="4"/>
      <c r="E560" s="4"/>
    </row>
    <row r="561" spans="4:5" ht="12.75" customHeight="1">
      <c r="D561" s="4"/>
      <c r="E561" s="4"/>
    </row>
    <row r="562" spans="4:5" ht="12.75" customHeight="1">
      <c r="D562" s="4"/>
      <c r="E562" s="4"/>
    </row>
    <row r="563" spans="4:5" ht="12.75" customHeight="1">
      <c r="D563" s="4"/>
      <c r="E563" s="4"/>
    </row>
    <row r="564" spans="4:5" ht="12.75" customHeight="1">
      <c r="D564" s="4"/>
      <c r="E564" s="4"/>
    </row>
    <row r="565" spans="4:5" ht="12.75" customHeight="1">
      <c r="D565" s="4"/>
      <c r="E565" s="4"/>
    </row>
    <row r="566" spans="4:5" ht="12.75" customHeight="1">
      <c r="D566" s="4"/>
      <c r="E566" s="4"/>
    </row>
    <row r="567" spans="4:5" ht="12.75" customHeight="1">
      <c r="D567" s="4"/>
      <c r="E567" s="4"/>
    </row>
    <row r="568" spans="4:5" ht="12.75" customHeight="1">
      <c r="D568" s="4"/>
      <c r="E568" s="4"/>
    </row>
    <row r="569" spans="4:5" ht="12.75" customHeight="1">
      <c r="D569" s="4"/>
      <c r="E569" s="4"/>
    </row>
    <row r="570" spans="4:5" ht="12.75" customHeight="1">
      <c r="D570" s="4"/>
      <c r="E570" s="4"/>
    </row>
    <row r="571" spans="4:5" ht="12.75" customHeight="1">
      <c r="D571" s="4"/>
      <c r="E571" s="4"/>
    </row>
    <row r="572" spans="4:5" ht="12.75" customHeight="1">
      <c r="D572" s="4"/>
      <c r="E572" s="4"/>
    </row>
    <row r="573" spans="4:5" ht="12.75" customHeight="1">
      <c r="D573" s="4"/>
      <c r="E573" s="4"/>
    </row>
    <row r="574" spans="4:5" ht="12.75" customHeight="1">
      <c r="D574" s="4"/>
      <c r="E574" s="4"/>
    </row>
    <row r="575" spans="4:5" ht="12.75" customHeight="1">
      <c r="D575" s="4"/>
      <c r="E575" s="4"/>
    </row>
    <row r="576" spans="4:5" ht="12.75" customHeight="1">
      <c r="D576" s="4"/>
      <c r="E576" s="4"/>
    </row>
    <row r="577" spans="4:5" ht="12.75" customHeight="1">
      <c r="D577" s="4"/>
      <c r="E577" s="4"/>
    </row>
    <row r="578" spans="4:5" ht="12.75" customHeight="1">
      <c r="D578" s="4"/>
      <c r="E578" s="4"/>
    </row>
    <row r="579" spans="4:5" ht="12.75" customHeight="1">
      <c r="D579" s="4"/>
      <c r="E579" s="4"/>
    </row>
    <row r="580" spans="4:5" ht="12.75" customHeight="1">
      <c r="D580" s="4"/>
      <c r="E580" s="4"/>
    </row>
    <row r="581" spans="4:5" ht="12.75" customHeight="1">
      <c r="D581" s="4"/>
      <c r="E581" s="4"/>
    </row>
    <row r="582" spans="4:5" ht="12.75" customHeight="1">
      <c r="D582" s="4"/>
      <c r="E582" s="4"/>
    </row>
    <row r="583" spans="4:5" ht="12.75" customHeight="1">
      <c r="D583" s="4"/>
      <c r="E583" s="4"/>
    </row>
    <row r="584" spans="4:5" ht="12.75" customHeight="1">
      <c r="D584" s="4"/>
      <c r="E584" s="4"/>
    </row>
    <row r="585" spans="4:5" ht="12.75" customHeight="1">
      <c r="D585" s="4"/>
      <c r="E585" s="4"/>
    </row>
    <row r="586" spans="4:5" ht="12.75" customHeight="1">
      <c r="D586" s="4"/>
      <c r="E586" s="4"/>
    </row>
    <row r="587" spans="4:5" ht="12.75" customHeight="1">
      <c r="D587" s="4"/>
      <c r="E587" s="4"/>
    </row>
    <row r="588" spans="4:5" ht="12.75" customHeight="1">
      <c r="D588" s="4"/>
      <c r="E588" s="4"/>
    </row>
    <row r="589" spans="4:5" ht="12.75" customHeight="1">
      <c r="D589" s="4"/>
      <c r="E589" s="4"/>
    </row>
    <row r="590" spans="4:5" ht="12.75" customHeight="1">
      <c r="D590" s="4"/>
      <c r="E590" s="4"/>
    </row>
    <row r="591" spans="4:5" ht="12.75" customHeight="1">
      <c r="D591" s="4"/>
      <c r="E591" s="4"/>
    </row>
    <row r="592" spans="4:5" ht="12.75" customHeight="1">
      <c r="D592" s="4"/>
      <c r="E592" s="4"/>
    </row>
    <row r="593" spans="4:5" ht="12.75" customHeight="1">
      <c r="D593" s="4"/>
      <c r="E593" s="4"/>
    </row>
    <row r="594" spans="4:5" ht="12.75" customHeight="1">
      <c r="D594" s="4"/>
      <c r="E594" s="4"/>
    </row>
    <row r="595" spans="4:5" ht="12.75" customHeight="1">
      <c r="D595" s="4"/>
      <c r="E595" s="4"/>
    </row>
    <row r="596" spans="4:5" ht="12.75" customHeight="1">
      <c r="D596" s="4"/>
      <c r="E596" s="4"/>
    </row>
    <row r="597" spans="4:5" ht="12.75" customHeight="1">
      <c r="D597" s="4"/>
      <c r="E597" s="4"/>
    </row>
    <row r="598" spans="4:5" ht="12.75" customHeight="1">
      <c r="D598" s="4"/>
      <c r="E598" s="4"/>
    </row>
    <row r="599" spans="4:5" ht="12.75" customHeight="1">
      <c r="D599" s="4"/>
      <c r="E599" s="4"/>
    </row>
    <row r="600" spans="4:5" ht="12.75" customHeight="1">
      <c r="D600" s="4"/>
      <c r="E600" s="4"/>
    </row>
    <row r="601" spans="4:5" ht="12.75" customHeight="1">
      <c r="D601" s="4"/>
      <c r="E601" s="4"/>
    </row>
    <row r="602" spans="4:5" ht="12.75" customHeight="1">
      <c r="D602" s="4"/>
      <c r="E602" s="4"/>
    </row>
    <row r="603" spans="4:5" ht="12.75" customHeight="1">
      <c r="D603" s="4"/>
      <c r="E603" s="4"/>
    </row>
    <row r="604" spans="4:5" ht="12.75" customHeight="1">
      <c r="D604" s="4"/>
      <c r="E604" s="4"/>
    </row>
    <row r="605" spans="4:5" ht="12.75" customHeight="1">
      <c r="D605" s="4"/>
      <c r="E605" s="4"/>
    </row>
    <row r="606" spans="4:5" ht="12.75" customHeight="1">
      <c r="D606" s="4"/>
      <c r="E606" s="4"/>
    </row>
    <row r="607" spans="4:5" ht="12.75" customHeight="1">
      <c r="D607" s="4"/>
      <c r="E607" s="4"/>
    </row>
    <row r="608" spans="4:5" ht="12.75" customHeight="1">
      <c r="D608" s="4"/>
      <c r="E608" s="4"/>
    </row>
    <row r="609" spans="4:5" ht="12.75" customHeight="1">
      <c r="D609" s="4"/>
      <c r="E609" s="4"/>
    </row>
    <row r="610" spans="4:5" ht="12.75" customHeight="1">
      <c r="D610" s="4"/>
      <c r="E610" s="4"/>
    </row>
    <row r="611" spans="4:5" ht="12.75" customHeight="1">
      <c r="D611" s="4"/>
      <c r="E611" s="4"/>
    </row>
    <row r="612" spans="4:5" ht="12.75" customHeight="1">
      <c r="D612" s="4"/>
      <c r="E612" s="4"/>
    </row>
    <row r="613" spans="4:5" ht="12.75" customHeight="1">
      <c r="D613" s="4"/>
      <c r="E613" s="4"/>
    </row>
    <row r="614" spans="4:5" ht="12.75" customHeight="1">
      <c r="D614" s="4"/>
      <c r="E614" s="4"/>
    </row>
    <row r="615" spans="4:5" ht="12.75" customHeight="1">
      <c r="D615" s="4"/>
      <c r="E615" s="4"/>
    </row>
    <row r="616" spans="4:5" ht="12.75" customHeight="1">
      <c r="D616" s="4"/>
      <c r="E616" s="4"/>
    </row>
    <row r="617" spans="4:5" ht="12.75" customHeight="1">
      <c r="D617" s="4"/>
      <c r="E617" s="4"/>
    </row>
    <row r="618" spans="4:5" ht="12.75" customHeight="1">
      <c r="D618" s="4"/>
      <c r="E618" s="4"/>
    </row>
    <row r="619" spans="4:5" ht="12.75" customHeight="1">
      <c r="D619" s="4"/>
      <c r="E619" s="4"/>
    </row>
    <row r="620" spans="4:5" ht="12.75" customHeight="1">
      <c r="D620" s="4"/>
      <c r="E620" s="4"/>
    </row>
    <row r="621" spans="4:5" ht="12.75" customHeight="1">
      <c r="D621" s="4"/>
      <c r="E621" s="4"/>
    </row>
    <row r="622" spans="4:5" ht="12.75" customHeight="1">
      <c r="D622" s="4"/>
      <c r="E622" s="4"/>
    </row>
    <row r="623" spans="4:5" ht="12.75" customHeight="1">
      <c r="D623" s="4"/>
      <c r="E623" s="4"/>
    </row>
    <row r="624" spans="4:5" ht="12.75" customHeight="1">
      <c r="D624" s="4"/>
      <c r="E624" s="4"/>
    </row>
    <row r="625" spans="4:5" ht="12.75" customHeight="1">
      <c r="D625" s="4"/>
      <c r="E625" s="4"/>
    </row>
    <row r="626" spans="4:5" ht="12.75" customHeight="1">
      <c r="D626" s="4"/>
      <c r="E626" s="4"/>
    </row>
    <row r="627" spans="4:5" ht="12.75" customHeight="1">
      <c r="D627" s="4"/>
      <c r="E627" s="4"/>
    </row>
    <row r="628" spans="4:5" ht="12.75" customHeight="1">
      <c r="D628" s="4"/>
      <c r="E628" s="4"/>
    </row>
    <row r="629" spans="4:5" ht="12.75" customHeight="1">
      <c r="D629" s="4"/>
      <c r="E629" s="4"/>
    </row>
    <row r="630" spans="4:5" ht="12.75" customHeight="1">
      <c r="D630" s="4"/>
      <c r="E630" s="4"/>
    </row>
    <row r="631" spans="4:5" ht="12.75" customHeight="1">
      <c r="D631" s="4"/>
      <c r="E631" s="4"/>
    </row>
    <row r="632" spans="4:5" ht="12.75" customHeight="1">
      <c r="D632" s="4"/>
      <c r="E632" s="4"/>
    </row>
    <row r="633" spans="4:5" ht="12.75" customHeight="1">
      <c r="D633" s="4"/>
      <c r="E633" s="4"/>
    </row>
    <row r="634" spans="4:5" ht="12.75" customHeight="1">
      <c r="D634" s="4"/>
      <c r="E634" s="4"/>
    </row>
    <row r="635" spans="4:5" ht="12.75" customHeight="1">
      <c r="D635" s="4"/>
      <c r="E635" s="4"/>
    </row>
    <row r="636" spans="4:5" ht="12.75" customHeight="1">
      <c r="D636" s="4"/>
      <c r="E636" s="4"/>
    </row>
    <row r="637" spans="4:5" ht="12.75" customHeight="1">
      <c r="D637" s="4"/>
      <c r="E637" s="4"/>
    </row>
    <row r="638" spans="4:5" ht="12.75" customHeight="1">
      <c r="D638" s="4"/>
      <c r="E638" s="4"/>
    </row>
    <row r="639" spans="4:5" ht="12.75" customHeight="1">
      <c r="D639" s="4"/>
      <c r="E639" s="4"/>
    </row>
    <row r="640" spans="4:5" ht="12.75" customHeight="1">
      <c r="D640" s="4"/>
      <c r="E640" s="4"/>
    </row>
    <row r="641" spans="4:5" ht="12.75" customHeight="1">
      <c r="D641" s="4"/>
      <c r="E641" s="4"/>
    </row>
    <row r="642" spans="4:5" ht="12.75" customHeight="1">
      <c r="D642" s="4"/>
      <c r="E642" s="4"/>
    </row>
    <row r="643" spans="4:5" ht="12.75" customHeight="1">
      <c r="D643" s="4"/>
      <c r="E643" s="4"/>
    </row>
    <row r="644" spans="4:5" ht="12.75" customHeight="1">
      <c r="D644" s="4"/>
      <c r="E644" s="4"/>
    </row>
    <row r="645" spans="4:5" ht="12.75" customHeight="1">
      <c r="D645" s="4"/>
      <c r="E645" s="4"/>
    </row>
    <row r="646" spans="4:5" ht="12.75" customHeight="1">
      <c r="D646" s="4"/>
      <c r="E646" s="4"/>
    </row>
    <row r="647" spans="4:5" ht="12.75" customHeight="1">
      <c r="D647" s="4"/>
      <c r="E647" s="4"/>
    </row>
    <row r="648" spans="4:5" ht="12.75" customHeight="1">
      <c r="D648" s="4"/>
      <c r="E648" s="4"/>
    </row>
    <row r="649" spans="4:5" ht="12.75" customHeight="1">
      <c r="D649" s="4"/>
      <c r="E649" s="4"/>
    </row>
    <row r="650" spans="4:5" ht="12.75" customHeight="1">
      <c r="D650" s="4"/>
      <c r="E650" s="4"/>
    </row>
    <row r="651" spans="4:5" ht="12.75" customHeight="1">
      <c r="D651" s="4"/>
      <c r="E651" s="4"/>
    </row>
    <row r="652" spans="4:5" ht="12.75" customHeight="1">
      <c r="D652" s="4"/>
      <c r="E652" s="4"/>
    </row>
    <row r="653" spans="4:5" ht="12.75" customHeight="1">
      <c r="D653" s="4"/>
      <c r="E653" s="4"/>
    </row>
    <row r="654" spans="4:5" ht="12.75" customHeight="1">
      <c r="D654" s="4"/>
      <c r="E654" s="4"/>
    </row>
    <row r="655" spans="4:5" ht="12.75" customHeight="1">
      <c r="D655" s="4"/>
      <c r="E655" s="4"/>
    </row>
    <row r="656" spans="4:5" ht="12.75" customHeight="1">
      <c r="D656" s="4"/>
      <c r="E656" s="4"/>
    </row>
    <row r="657" spans="4:5" ht="12.75" customHeight="1">
      <c r="D657" s="4"/>
      <c r="E657" s="4"/>
    </row>
    <row r="658" spans="4:5" ht="12.75" customHeight="1">
      <c r="D658" s="4"/>
      <c r="E658" s="4"/>
    </row>
    <row r="659" spans="4:5" ht="12.75" customHeight="1">
      <c r="D659" s="4"/>
      <c r="E659" s="4"/>
    </row>
    <row r="660" spans="4:5" ht="12.75" customHeight="1">
      <c r="D660" s="4"/>
      <c r="E660" s="4"/>
    </row>
    <row r="661" spans="4:5" ht="12.75" customHeight="1">
      <c r="D661" s="4"/>
      <c r="E661" s="4"/>
    </row>
    <row r="662" spans="4:5" ht="12.75" customHeight="1">
      <c r="D662" s="4"/>
      <c r="E662" s="4"/>
    </row>
    <row r="663" spans="4:5" ht="12.75" customHeight="1">
      <c r="D663" s="4"/>
      <c r="E663" s="4"/>
    </row>
    <row r="664" spans="4:5" ht="12.75" customHeight="1">
      <c r="D664" s="4"/>
      <c r="E664" s="4"/>
    </row>
    <row r="665" spans="4:5" ht="12.75" customHeight="1">
      <c r="D665" s="4"/>
      <c r="E665" s="4"/>
    </row>
    <row r="666" spans="4:5" ht="12.75" customHeight="1">
      <c r="D666" s="4"/>
      <c r="E666" s="4"/>
    </row>
    <row r="667" spans="4:5" ht="12.75" customHeight="1">
      <c r="D667" s="4"/>
      <c r="E667" s="4"/>
    </row>
    <row r="668" spans="4:5" ht="12.75" customHeight="1">
      <c r="D668" s="4"/>
      <c r="E668" s="4"/>
    </row>
    <row r="669" spans="4:5" ht="12.75" customHeight="1">
      <c r="D669" s="4"/>
      <c r="E669" s="4"/>
    </row>
    <row r="670" spans="4:5" ht="12.75" customHeight="1">
      <c r="D670" s="4"/>
      <c r="E670" s="4"/>
    </row>
    <row r="671" spans="4:5" ht="12.75" customHeight="1">
      <c r="D671" s="4"/>
      <c r="E671" s="4"/>
    </row>
    <row r="672" spans="4:5" ht="12.75" customHeight="1">
      <c r="D672" s="4"/>
      <c r="E672" s="4"/>
    </row>
    <row r="673" spans="4:5" ht="12.75" customHeight="1">
      <c r="D673" s="4"/>
      <c r="E673" s="4"/>
    </row>
    <row r="674" spans="4:5" ht="12.75" customHeight="1">
      <c r="D674" s="4"/>
      <c r="E674" s="4"/>
    </row>
    <row r="675" spans="4:5" ht="12.75" customHeight="1">
      <c r="D675" s="4"/>
      <c r="E675" s="4"/>
    </row>
    <row r="676" spans="4:5" ht="12.75" customHeight="1">
      <c r="D676" s="4"/>
      <c r="E676" s="4"/>
    </row>
    <row r="677" spans="4:5" ht="12.75" customHeight="1">
      <c r="D677" s="4"/>
      <c r="E677" s="4"/>
    </row>
    <row r="678" spans="4:5" ht="12.75" customHeight="1">
      <c r="D678" s="4"/>
      <c r="E678" s="4"/>
    </row>
    <row r="679" spans="4:5" ht="12.75" customHeight="1">
      <c r="D679" s="4"/>
      <c r="E679" s="4"/>
    </row>
    <row r="680" spans="4:5" ht="12.75" customHeight="1">
      <c r="D680" s="4"/>
      <c r="E680" s="4"/>
    </row>
    <row r="681" spans="4:5" ht="12.75" customHeight="1">
      <c r="D681" s="4"/>
      <c r="E681" s="4"/>
    </row>
    <row r="682" spans="4:5" ht="12.75" customHeight="1">
      <c r="D682" s="4"/>
      <c r="E682" s="4"/>
    </row>
    <row r="683" spans="4:5" ht="12.75" customHeight="1">
      <c r="D683" s="4"/>
      <c r="E683" s="4"/>
    </row>
    <row r="684" spans="4:5" ht="12.75" customHeight="1">
      <c r="D684" s="4"/>
      <c r="E684" s="4"/>
    </row>
    <row r="685" spans="4:5" ht="12.75" customHeight="1">
      <c r="D685" s="4"/>
      <c r="E685" s="4"/>
    </row>
    <row r="686" spans="4:5" ht="12.75" customHeight="1">
      <c r="D686" s="4"/>
      <c r="E686" s="4"/>
    </row>
    <row r="687" spans="4:5" ht="12.75" customHeight="1">
      <c r="D687" s="4"/>
      <c r="E687" s="4"/>
    </row>
    <row r="688" spans="4:5" ht="12.75" customHeight="1">
      <c r="D688" s="4"/>
      <c r="E688" s="4"/>
    </row>
    <row r="689" spans="4:5" ht="12.75" customHeight="1">
      <c r="D689" s="4"/>
      <c r="E689" s="4"/>
    </row>
    <row r="690" spans="4:5" ht="12.75" customHeight="1">
      <c r="D690" s="4"/>
      <c r="E690" s="4"/>
    </row>
    <row r="691" spans="4:5" ht="12.75" customHeight="1">
      <c r="D691" s="4"/>
      <c r="E691" s="4"/>
    </row>
    <row r="692" spans="4:5" ht="12.75" customHeight="1">
      <c r="D692" s="4"/>
      <c r="E692" s="4"/>
    </row>
    <row r="693" spans="4:5" ht="12.75" customHeight="1">
      <c r="D693" s="4"/>
      <c r="E693" s="4"/>
    </row>
    <row r="694" spans="4:5" ht="12.75" customHeight="1">
      <c r="D694" s="4"/>
      <c r="E694" s="4"/>
    </row>
    <row r="695" spans="4:5" ht="12.75" customHeight="1">
      <c r="D695" s="4"/>
      <c r="E695" s="4"/>
    </row>
    <row r="696" spans="4:5" ht="12.75" customHeight="1">
      <c r="D696" s="4"/>
      <c r="E696" s="4"/>
    </row>
    <row r="697" spans="4:5" ht="12.75" customHeight="1">
      <c r="D697" s="4"/>
      <c r="E697" s="4"/>
    </row>
    <row r="698" spans="4:5" ht="12.75" customHeight="1">
      <c r="D698" s="4"/>
      <c r="E698" s="4"/>
    </row>
    <row r="699" spans="4:5" ht="12.75" customHeight="1">
      <c r="D699" s="4"/>
      <c r="E699" s="4"/>
    </row>
    <row r="700" spans="4:5" ht="12.75" customHeight="1">
      <c r="D700" s="4"/>
      <c r="E700" s="4"/>
    </row>
    <row r="701" spans="4:5" ht="12.75" customHeight="1">
      <c r="D701" s="4"/>
      <c r="E701" s="4"/>
    </row>
    <row r="702" spans="4:5" ht="12.75" customHeight="1">
      <c r="D702" s="4"/>
      <c r="E702" s="4"/>
    </row>
    <row r="703" spans="4:5" ht="12.75" customHeight="1">
      <c r="D703" s="4"/>
      <c r="E703" s="4"/>
    </row>
    <row r="704" spans="4:5" ht="12.75" customHeight="1">
      <c r="D704" s="4"/>
      <c r="E704" s="4"/>
    </row>
    <row r="705" spans="4:5" ht="12.75" customHeight="1">
      <c r="D705" s="4"/>
      <c r="E705" s="4"/>
    </row>
    <row r="706" spans="4:5" ht="12.75" customHeight="1">
      <c r="D706" s="4"/>
      <c r="E706" s="4"/>
    </row>
    <row r="707" spans="4:5" ht="12.75" customHeight="1">
      <c r="D707" s="4"/>
      <c r="E707" s="4"/>
    </row>
    <row r="708" spans="4:5" ht="12.75" customHeight="1">
      <c r="D708" s="4"/>
      <c r="E708" s="4"/>
    </row>
    <row r="709" spans="4:5" ht="12.75" customHeight="1">
      <c r="D709" s="4"/>
      <c r="E709" s="4"/>
    </row>
    <row r="710" spans="4:5" ht="12.75" customHeight="1">
      <c r="D710" s="4"/>
      <c r="E710" s="4"/>
    </row>
    <row r="711" spans="4:5" ht="12.75" customHeight="1">
      <c r="D711" s="4"/>
      <c r="E711" s="4"/>
    </row>
    <row r="712" spans="4:5" ht="12.75" customHeight="1">
      <c r="D712" s="4"/>
      <c r="E712" s="4"/>
    </row>
    <row r="713" spans="4:5" ht="12.75" customHeight="1">
      <c r="D713" s="4"/>
      <c r="E713" s="4"/>
    </row>
    <row r="714" spans="4:5" ht="12.75" customHeight="1">
      <c r="D714" s="4"/>
      <c r="E714" s="4"/>
    </row>
    <row r="715" spans="4:5" ht="12.75" customHeight="1">
      <c r="D715" s="4"/>
      <c r="E715" s="4"/>
    </row>
    <row r="716" spans="4:5" ht="12.75" customHeight="1">
      <c r="D716" s="4"/>
      <c r="E716" s="4"/>
    </row>
    <row r="717" spans="4:5" ht="12.75" customHeight="1">
      <c r="D717" s="4"/>
      <c r="E717" s="4"/>
    </row>
    <row r="718" spans="4:5" ht="12.75" customHeight="1">
      <c r="D718" s="4"/>
      <c r="E718" s="4"/>
    </row>
    <row r="719" spans="4:5" ht="12.75" customHeight="1">
      <c r="D719" s="4"/>
      <c r="E719" s="4"/>
    </row>
    <row r="720" spans="4:5" ht="12.75" customHeight="1">
      <c r="D720" s="4"/>
      <c r="E720" s="4"/>
    </row>
    <row r="721" spans="4:5" ht="12.75" customHeight="1">
      <c r="D721" s="4"/>
      <c r="E721" s="4"/>
    </row>
    <row r="722" spans="4:5" ht="12.75" customHeight="1">
      <c r="D722" s="4"/>
      <c r="E722" s="4"/>
    </row>
    <row r="723" spans="4:5" ht="12.75" customHeight="1">
      <c r="D723" s="4"/>
      <c r="E723" s="4"/>
    </row>
    <row r="724" spans="4:5" ht="12.75" customHeight="1">
      <c r="D724" s="4"/>
      <c r="E724" s="4"/>
    </row>
    <row r="725" spans="4:5" ht="12.75" customHeight="1">
      <c r="D725" s="4"/>
      <c r="E725" s="4"/>
    </row>
    <row r="726" spans="4:5" ht="12.75" customHeight="1">
      <c r="D726" s="4"/>
      <c r="E726" s="4"/>
    </row>
    <row r="727" spans="4:5" ht="12.75" customHeight="1">
      <c r="D727" s="4"/>
      <c r="E727" s="4"/>
    </row>
    <row r="728" spans="4:5" ht="12.75" customHeight="1">
      <c r="D728" s="4"/>
      <c r="E728" s="4"/>
    </row>
    <row r="729" spans="4:5" ht="12.75" customHeight="1">
      <c r="D729" s="4"/>
      <c r="E729" s="4"/>
    </row>
    <row r="730" spans="4:5" ht="12.75" customHeight="1">
      <c r="D730" s="4"/>
      <c r="E730" s="4"/>
    </row>
    <row r="731" spans="4:5" ht="12.75" customHeight="1">
      <c r="D731" s="4"/>
      <c r="E731" s="4"/>
    </row>
    <row r="732" spans="4:5" ht="12.75" customHeight="1">
      <c r="D732" s="4"/>
      <c r="E732" s="4"/>
    </row>
    <row r="733" spans="4:5" ht="12.75" customHeight="1">
      <c r="D733" s="4"/>
      <c r="E733" s="4"/>
    </row>
    <row r="734" spans="4:5" ht="12.75" customHeight="1">
      <c r="D734" s="4"/>
      <c r="E734" s="4"/>
    </row>
    <row r="735" spans="4:5" ht="12.75" customHeight="1">
      <c r="D735" s="4"/>
      <c r="E735" s="4"/>
    </row>
    <row r="736" spans="4:5" ht="12.75" customHeight="1">
      <c r="D736" s="4"/>
      <c r="E736" s="4"/>
    </row>
    <row r="737" spans="4:5" ht="12.75" customHeight="1">
      <c r="D737" s="4"/>
      <c r="E737" s="4"/>
    </row>
    <row r="738" spans="4:5" ht="12.75" customHeight="1">
      <c r="D738" s="4"/>
      <c r="E738" s="4"/>
    </row>
    <row r="739" spans="4:5" ht="12.75" customHeight="1">
      <c r="D739" s="4"/>
      <c r="E739" s="4"/>
    </row>
    <row r="740" spans="4:5" ht="12.75" customHeight="1">
      <c r="D740" s="4"/>
      <c r="E740" s="4"/>
    </row>
    <row r="741" spans="4:5" ht="12.75" customHeight="1">
      <c r="D741" s="4"/>
      <c r="E741" s="4"/>
    </row>
    <row r="742" spans="4:5" ht="12.75" customHeight="1">
      <c r="D742" s="4"/>
      <c r="E742" s="4"/>
    </row>
    <row r="743" spans="4:5" ht="12.75" customHeight="1">
      <c r="D743" s="4"/>
      <c r="E743" s="4"/>
    </row>
    <row r="744" spans="4:5" ht="12.75" customHeight="1">
      <c r="D744" s="4"/>
      <c r="E744" s="4"/>
    </row>
    <row r="745" spans="4:5" ht="12.75" customHeight="1">
      <c r="D745" s="4"/>
      <c r="E745" s="4"/>
    </row>
    <row r="746" spans="4:5" ht="12.75" customHeight="1">
      <c r="D746" s="4"/>
      <c r="E746" s="4"/>
    </row>
    <row r="747" spans="4:5" ht="12.75" customHeight="1">
      <c r="D747" s="4"/>
      <c r="E747" s="4"/>
    </row>
    <row r="748" spans="4:5" ht="12.75" customHeight="1">
      <c r="D748" s="4"/>
      <c r="E748" s="4"/>
    </row>
    <row r="749" spans="4:5" ht="12.75" customHeight="1">
      <c r="D749" s="4"/>
      <c r="E749" s="4"/>
    </row>
    <row r="750" spans="4:5" ht="12.75" customHeight="1">
      <c r="D750" s="4"/>
      <c r="E750" s="4"/>
    </row>
    <row r="751" spans="4:5" ht="12.75" customHeight="1">
      <c r="D751" s="4"/>
      <c r="E751" s="4"/>
    </row>
    <row r="752" spans="4:5" ht="12.75" customHeight="1">
      <c r="D752" s="4"/>
      <c r="E752" s="4"/>
    </row>
    <row r="753" spans="4:5" ht="12.75" customHeight="1">
      <c r="D753" s="4"/>
      <c r="E753" s="4"/>
    </row>
    <row r="754" spans="4:5" ht="12.75" customHeight="1">
      <c r="D754" s="4"/>
      <c r="E754" s="4"/>
    </row>
    <row r="755" spans="4:5" ht="12.75" customHeight="1">
      <c r="D755" s="4"/>
      <c r="E755" s="4"/>
    </row>
    <row r="756" spans="4:5" ht="12.75" customHeight="1">
      <c r="D756" s="4"/>
      <c r="E756" s="4"/>
    </row>
    <row r="757" spans="4:5" ht="12.75" customHeight="1">
      <c r="D757" s="4"/>
      <c r="E757" s="4"/>
    </row>
    <row r="758" spans="4:5" ht="12.75" customHeight="1">
      <c r="D758" s="4"/>
      <c r="E758" s="4"/>
    </row>
    <row r="759" spans="4:5" ht="12.75" customHeight="1">
      <c r="D759" s="4"/>
      <c r="E759" s="4"/>
    </row>
    <row r="760" spans="4:5" ht="12.75" customHeight="1">
      <c r="D760" s="4"/>
      <c r="E760" s="4"/>
    </row>
    <row r="761" spans="4:5" ht="12.75" customHeight="1">
      <c r="D761" s="4"/>
      <c r="E761" s="4"/>
    </row>
    <row r="762" spans="4:5" ht="12.75" customHeight="1">
      <c r="D762" s="4"/>
      <c r="E762" s="4"/>
    </row>
    <row r="763" spans="4:5" ht="12.75" customHeight="1">
      <c r="D763" s="4"/>
      <c r="E763" s="4"/>
    </row>
    <row r="764" spans="4:5" ht="12.75" customHeight="1">
      <c r="D764" s="4"/>
      <c r="E764" s="4"/>
    </row>
    <row r="765" spans="4:5" ht="12.75" customHeight="1">
      <c r="D765" s="4"/>
      <c r="E765" s="4"/>
    </row>
    <row r="766" spans="4:5" ht="12.75" customHeight="1">
      <c r="D766" s="4"/>
      <c r="E766" s="4"/>
    </row>
    <row r="767" spans="4:5" ht="12.75" customHeight="1">
      <c r="D767" s="4"/>
      <c r="E767" s="4"/>
    </row>
    <row r="768" spans="4:5" ht="12.75" customHeight="1">
      <c r="D768" s="4"/>
      <c r="E768" s="4"/>
    </row>
    <row r="769" spans="4:5" ht="12.75" customHeight="1">
      <c r="D769" s="4"/>
      <c r="E769" s="4"/>
    </row>
    <row r="770" spans="4:5" ht="12.75" customHeight="1">
      <c r="D770" s="4"/>
      <c r="E770" s="4"/>
    </row>
    <row r="771" spans="4:5" ht="12.75" customHeight="1">
      <c r="D771" s="4"/>
      <c r="E771" s="4"/>
    </row>
    <row r="772" spans="4:5" ht="12.75" customHeight="1">
      <c r="D772" s="4"/>
      <c r="E772" s="4"/>
    </row>
    <row r="773" spans="4:5" ht="12.75" customHeight="1">
      <c r="D773" s="4"/>
      <c r="E773" s="4"/>
    </row>
    <row r="774" spans="4:5" ht="12.75" customHeight="1">
      <c r="D774" s="4"/>
      <c r="E774" s="4"/>
    </row>
    <row r="775" spans="4:5" ht="12.75" customHeight="1">
      <c r="D775" s="4"/>
      <c r="E775" s="4"/>
    </row>
    <row r="776" spans="4:5" ht="12.75" customHeight="1">
      <c r="D776" s="4"/>
      <c r="E776" s="4"/>
    </row>
    <row r="777" spans="4:5" ht="12.75" customHeight="1">
      <c r="D777" s="4"/>
      <c r="E777" s="4"/>
    </row>
    <row r="778" spans="4:5" ht="12.75" customHeight="1">
      <c r="D778" s="4"/>
      <c r="E778" s="4"/>
    </row>
    <row r="779" spans="4:5" ht="12.75" customHeight="1">
      <c r="D779" s="4"/>
      <c r="E779" s="4"/>
    </row>
    <row r="780" spans="4:5" ht="12.75" customHeight="1">
      <c r="D780" s="4"/>
      <c r="E780" s="4"/>
    </row>
    <row r="781" spans="4:5" ht="12.75" customHeight="1">
      <c r="D781" s="4"/>
      <c r="E781" s="4"/>
    </row>
    <row r="782" spans="4:5" ht="12.75" customHeight="1">
      <c r="D782" s="4"/>
      <c r="E782" s="4"/>
    </row>
    <row r="783" spans="4:5" ht="12.75" customHeight="1">
      <c r="D783" s="4"/>
      <c r="E783" s="4"/>
    </row>
    <row r="784" spans="4:5" ht="12.75" customHeight="1">
      <c r="D784" s="4"/>
      <c r="E784" s="4"/>
    </row>
    <row r="785" spans="4:5" ht="12.75" customHeight="1">
      <c r="D785" s="4"/>
      <c r="E785" s="4"/>
    </row>
    <row r="786" spans="4:5" ht="12.75" customHeight="1">
      <c r="D786" s="4"/>
      <c r="E786" s="4"/>
    </row>
    <row r="787" spans="4:5" ht="12.75" customHeight="1">
      <c r="D787" s="4"/>
      <c r="E787" s="4"/>
    </row>
    <row r="788" spans="4:5" ht="12.75" customHeight="1">
      <c r="D788" s="4"/>
      <c r="E788" s="4"/>
    </row>
    <row r="789" spans="4:5" ht="12.75" customHeight="1">
      <c r="D789" s="4"/>
      <c r="E789" s="4"/>
    </row>
    <row r="790" spans="4:5" ht="12.75" customHeight="1">
      <c r="D790" s="4"/>
      <c r="E790" s="4"/>
    </row>
    <row r="791" spans="4:5" ht="12.75" customHeight="1">
      <c r="D791" s="4"/>
      <c r="E791" s="4"/>
    </row>
    <row r="792" spans="4:5" ht="12.75" customHeight="1">
      <c r="D792" s="4"/>
      <c r="E792" s="4"/>
    </row>
    <row r="793" spans="4:5" ht="12.75" customHeight="1">
      <c r="D793" s="4"/>
      <c r="E793" s="4"/>
    </row>
    <row r="794" spans="4:5" ht="12.75" customHeight="1">
      <c r="D794" s="4"/>
      <c r="E794" s="4"/>
    </row>
    <row r="795" spans="4:5" ht="12.75" customHeight="1">
      <c r="D795" s="4"/>
      <c r="E795" s="4"/>
    </row>
    <row r="796" spans="4:5" ht="12.75" customHeight="1">
      <c r="D796" s="4"/>
      <c r="E796" s="4"/>
    </row>
    <row r="797" spans="4:5" ht="12.75" customHeight="1">
      <c r="D797" s="4"/>
      <c r="E797" s="4"/>
    </row>
    <row r="798" spans="4:5" ht="12.75" customHeight="1">
      <c r="D798" s="4"/>
      <c r="E798" s="4"/>
    </row>
    <row r="799" spans="4:5" ht="12.75" customHeight="1">
      <c r="D799" s="4"/>
      <c r="E799" s="4"/>
    </row>
    <row r="800" spans="4:5" ht="12.75" customHeight="1">
      <c r="D800" s="4"/>
      <c r="E800" s="4"/>
    </row>
    <row r="801" spans="4:5" ht="12.75" customHeight="1">
      <c r="D801" s="4"/>
      <c r="E801" s="4"/>
    </row>
    <row r="802" spans="4:5" ht="12.75" customHeight="1">
      <c r="D802" s="4"/>
      <c r="E802" s="4"/>
    </row>
    <row r="803" spans="4:5" ht="12.75" customHeight="1">
      <c r="D803" s="4"/>
      <c r="E803" s="4"/>
    </row>
    <row r="804" spans="4:5" ht="12.75" customHeight="1">
      <c r="D804" s="4"/>
      <c r="E804" s="4"/>
    </row>
    <row r="805" spans="4:5" ht="12.75" customHeight="1">
      <c r="D805" s="4"/>
      <c r="E805" s="4"/>
    </row>
    <row r="806" spans="4:5" ht="12.75" customHeight="1">
      <c r="D806" s="4"/>
      <c r="E806" s="4"/>
    </row>
    <row r="807" spans="4:5" ht="12.75" customHeight="1">
      <c r="D807" s="4"/>
      <c r="E807" s="4"/>
    </row>
    <row r="808" spans="4:5" ht="12.75" customHeight="1">
      <c r="D808" s="4"/>
      <c r="E808" s="4"/>
    </row>
    <row r="809" spans="4:5" ht="12.75" customHeight="1">
      <c r="D809" s="4"/>
      <c r="E809" s="4"/>
    </row>
    <row r="810" spans="4:5" ht="12.75" customHeight="1">
      <c r="D810" s="4"/>
      <c r="E810" s="4"/>
    </row>
    <row r="811" spans="4:5" ht="12.75" customHeight="1">
      <c r="D811" s="4"/>
      <c r="E811" s="4"/>
    </row>
    <row r="812" spans="4:5" ht="12.75" customHeight="1">
      <c r="D812" s="4"/>
      <c r="E812" s="4"/>
    </row>
    <row r="813" spans="4:5" ht="12.75" customHeight="1">
      <c r="D813" s="4"/>
      <c r="E813" s="4"/>
    </row>
    <row r="814" spans="4:5" ht="12.75" customHeight="1">
      <c r="D814" s="4"/>
      <c r="E814" s="4"/>
    </row>
    <row r="815" spans="4:5" ht="12.75" customHeight="1">
      <c r="D815" s="4"/>
      <c r="E815" s="4"/>
    </row>
    <row r="816" spans="4:5" ht="12.75" customHeight="1">
      <c r="D816" s="4"/>
      <c r="E816" s="4"/>
    </row>
    <row r="817" spans="4:5" ht="12.75" customHeight="1">
      <c r="D817" s="4"/>
      <c r="E817" s="4"/>
    </row>
    <row r="818" spans="4:5" ht="12.75" customHeight="1">
      <c r="D818" s="4"/>
      <c r="E818" s="4"/>
    </row>
    <row r="819" spans="4:5" ht="12.75" customHeight="1">
      <c r="D819" s="4"/>
      <c r="E819" s="4"/>
    </row>
    <row r="820" spans="4:5" ht="12.75" customHeight="1">
      <c r="D820" s="4"/>
      <c r="E820" s="4"/>
    </row>
    <row r="821" spans="4:5" ht="12.75" customHeight="1">
      <c r="D821" s="4"/>
      <c r="E821" s="4"/>
    </row>
    <row r="822" spans="4:5" ht="12.75" customHeight="1">
      <c r="D822" s="4"/>
      <c r="E822" s="4"/>
    </row>
    <row r="823" spans="4:5" ht="12.75" customHeight="1">
      <c r="D823" s="4"/>
      <c r="E823" s="4"/>
    </row>
    <row r="824" spans="4:5" ht="12.75" customHeight="1">
      <c r="D824" s="4"/>
      <c r="E824" s="4"/>
    </row>
    <row r="825" spans="4:5" ht="12.75" customHeight="1">
      <c r="D825" s="4"/>
      <c r="E825" s="4"/>
    </row>
    <row r="826" spans="4:5" ht="12.75" customHeight="1">
      <c r="D826" s="4"/>
      <c r="E826" s="4"/>
    </row>
    <row r="827" spans="4:5" ht="12.75" customHeight="1">
      <c r="D827" s="4"/>
      <c r="E827" s="4"/>
    </row>
    <row r="828" spans="4:5" ht="12.75" customHeight="1">
      <c r="D828" s="4"/>
      <c r="E828" s="4"/>
    </row>
    <row r="829" spans="4:5" ht="12.75" customHeight="1">
      <c r="D829" s="4"/>
      <c r="E829" s="4"/>
    </row>
    <row r="830" spans="4:5" ht="12.75" customHeight="1">
      <c r="D830" s="4"/>
      <c r="E830" s="4"/>
    </row>
    <row r="831" spans="4:5" ht="12.75" customHeight="1">
      <c r="D831" s="4"/>
      <c r="E831" s="4"/>
    </row>
    <row r="832" spans="4:5" ht="12.75" customHeight="1">
      <c r="D832" s="4"/>
      <c r="E832" s="4"/>
    </row>
    <row r="833" spans="4:5" ht="12.75" customHeight="1">
      <c r="D833" s="4"/>
      <c r="E833" s="4"/>
    </row>
    <row r="834" spans="4:5" ht="12.75" customHeight="1">
      <c r="D834" s="4"/>
      <c r="E834" s="4"/>
    </row>
    <row r="835" spans="4:5" ht="12.75" customHeight="1">
      <c r="D835" s="4"/>
      <c r="E835" s="4"/>
    </row>
    <row r="836" spans="4:5" ht="12.75" customHeight="1">
      <c r="D836" s="4"/>
      <c r="E836" s="4"/>
    </row>
    <row r="837" spans="4:5" ht="12.75" customHeight="1">
      <c r="D837" s="4"/>
      <c r="E837" s="4"/>
    </row>
    <row r="838" spans="4:5" ht="12.75" customHeight="1">
      <c r="D838" s="4"/>
      <c r="E838" s="4"/>
    </row>
    <row r="839" spans="4:5" ht="12.75" customHeight="1">
      <c r="D839" s="4"/>
      <c r="E839" s="4"/>
    </row>
    <row r="840" spans="4:5" ht="12.75" customHeight="1">
      <c r="D840" s="4"/>
      <c r="E840" s="4"/>
    </row>
    <row r="841" spans="4:5" ht="12.75" customHeight="1">
      <c r="D841" s="4"/>
      <c r="E841" s="4"/>
    </row>
    <row r="842" spans="4:5" ht="12.75" customHeight="1">
      <c r="D842" s="4"/>
      <c r="E842" s="4"/>
    </row>
    <row r="843" spans="4:5" ht="12.75" customHeight="1">
      <c r="D843" s="4"/>
      <c r="E843" s="4"/>
    </row>
    <row r="844" spans="4:5" ht="12.75" customHeight="1">
      <c r="D844" s="4"/>
      <c r="E844" s="4"/>
    </row>
    <row r="845" spans="4:5" ht="12.75" customHeight="1">
      <c r="D845" s="4"/>
      <c r="E845" s="4"/>
    </row>
    <row r="846" spans="4:5" ht="12.75" customHeight="1">
      <c r="D846" s="4"/>
      <c r="E846" s="4"/>
    </row>
    <row r="847" spans="4:5" ht="12.75" customHeight="1">
      <c r="D847" s="4"/>
      <c r="E847" s="4"/>
    </row>
    <row r="848" spans="4:5" ht="12.75" customHeight="1">
      <c r="D848" s="4"/>
      <c r="E848" s="4"/>
    </row>
    <row r="849" spans="4:5" ht="12.75" customHeight="1">
      <c r="D849" s="4"/>
      <c r="E849" s="4"/>
    </row>
    <row r="850" spans="4:5" ht="12.75" customHeight="1">
      <c r="D850" s="4"/>
      <c r="E850" s="4"/>
    </row>
    <row r="851" spans="4:5" ht="12.75" customHeight="1">
      <c r="D851" s="4"/>
      <c r="E851" s="4"/>
    </row>
    <row r="852" spans="4:5" ht="12.75" customHeight="1">
      <c r="D852" s="4"/>
      <c r="E852" s="4"/>
    </row>
    <row r="853" spans="4:5" ht="12.75" customHeight="1">
      <c r="D853" s="4"/>
      <c r="E853" s="4"/>
    </row>
    <row r="854" spans="4:5" ht="12.75" customHeight="1">
      <c r="D854" s="4"/>
      <c r="E854" s="4"/>
    </row>
    <row r="855" spans="4:5" ht="12.75" customHeight="1">
      <c r="D855" s="4"/>
      <c r="E855" s="4"/>
    </row>
    <row r="856" spans="4:5" ht="12.75" customHeight="1">
      <c r="D856" s="4"/>
      <c r="E856" s="4"/>
    </row>
    <row r="857" spans="4:5" ht="12.75" customHeight="1">
      <c r="D857" s="4"/>
      <c r="E857" s="4"/>
    </row>
    <row r="858" spans="4:5" ht="12.75" customHeight="1">
      <c r="D858" s="4"/>
      <c r="E858" s="4"/>
    </row>
    <row r="859" spans="4:5" ht="12.75" customHeight="1">
      <c r="D859" s="4"/>
      <c r="E859" s="4"/>
    </row>
    <row r="860" spans="4:5" ht="12.75" customHeight="1">
      <c r="D860" s="4"/>
      <c r="E860" s="4"/>
    </row>
    <row r="861" spans="4:5" ht="12.75" customHeight="1">
      <c r="D861" s="4"/>
      <c r="E861" s="4"/>
    </row>
    <row r="862" spans="4:5" ht="12.75" customHeight="1">
      <c r="D862" s="4"/>
      <c r="E862" s="4"/>
    </row>
    <row r="863" spans="4:5" ht="12.75" customHeight="1">
      <c r="D863" s="4"/>
      <c r="E863" s="4"/>
    </row>
    <row r="864" spans="4:5" ht="12.75" customHeight="1">
      <c r="D864" s="4"/>
      <c r="E864" s="4"/>
    </row>
    <row r="865" spans="4:5" ht="12.75" customHeight="1">
      <c r="D865" s="4"/>
      <c r="E865" s="4"/>
    </row>
    <row r="866" spans="4:5" ht="12.75" customHeight="1">
      <c r="D866" s="4"/>
      <c r="E866" s="4"/>
    </row>
    <row r="867" spans="4:5" ht="12.75" customHeight="1">
      <c r="D867" s="4"/>
      <c r="E867" s="4"/>
    </row>
    <row r="868" spans="4:5" ht="12.75" customHeight="1">
      <c r="D868" s="4"/>
      <c r="E868" s="4"/>
    </row>
    <row r="869" spans="4:5" ht="12.75" customHeight="1">
      <c r="D869" s="4"/>
      <c r="E869" s="4"/>
    </row>
    <row r="870" spans="4:5" ht="12.75" customHeight="1">
      <c r="D870" s="4"/>
      <c r="E870" s="4"/>
    </row>
    <row r="871" spans="4:5" ht="12.75" customHeight="1">
      <c r="D871" s="4"/>
      <c r="E871" s="4"/>
    </row>
    <row r="872" spans="4:5" ht="12.75" customHeight="1">
      <c r="D872" s="4"/>
      <c r="E872" s="4"/>
    </row>
    <row r="873" spans="4:5" ht="12.75" customHeight="1">
      <c r="D873" s="4"/>
      <c r="E873" s="4"/>
    </row>
    <row r="874" spans="4:5" ht="12.75" customHeight="1">
      <c r="D874" s="4"/>
      <c r="E874" s="4"/>
    </row>
    <row r="875" spans="4:5" ht="12.75" customHeight="1">
      <c r="D875" s="4"/>
      <c r="E875" s="4"/>
    </row>
    <row r="876" spans="4:5" ht="12.75" customHeight="1">
      <c r="D876" s="4"/>
      <c r="E876" s="4"/>
    </row>
    <row r="877" spans="4:5" ht="12.75" customHeight="1">
      <c r="D877" s="4"/>
      <c r="E877" s="4"/>
    </row>
    <row r="878" spans="4:5" ht="12.75" customHeight="1">
      <c r="D878" s="4"/>
      <c r="E878" s="4"/>
    </row>
    <row r="879" spans="4:5" ht="12.75" customHeight="1">
      <c r="D879" s="4"/>
      <c r="E879" s="4"/>
    </row>
    <row r="880" spans="4:5" ht="12.75" customHeight="1">
      <c r="D880" s="4"/>
      <c r="E880" s="4"/>
    </row>
    <row r="881" spans="4:5" ht="12.75" customHeight="1">
      <c r="D881" s="4"/>
      <c r="E881" s="4"/>
    </row>
    <row r="882" spans="4:5" ht="12.75" customHeight="1">
      <c r="D882" s="4"/>
      <c r="E882" s="4"/>
    </row>
    <row r="883" spans="4:5" ht="12.75" customHeight="1">
      <c r="D883" s="4"/>
      <c r="E883" s="4"/>
    </row>
    <row r="884" spans="4:5" ht="12.75" customHeight="1">
      <c r="D884" s="4"/>
      <c r="E884" s="4"/>
    </row>
    <row r="885" spans="4:5" ht="12.75" customHeight="1">
      <c r="D885" s="4"/>
      <c r="E885" s="4"/>
    </row>
    <row r="886" spans="4:5" ht="12.75" customHeight="1">
      <c r="D886" s="4"/>
      <c r="E886" s="4"/>
    </row>
    <row r="887" spans="4:5" ht="12.75" customHeight="1">
      <c r="D887" s="4"/>
      <c r="E887" s="4"/>
    </row>
    <row r="888" spans="4:5" ht="12.75" customHeight="1">
      <c r="D888" s="4"/>
      <c r="E888" s="4"/>
    </row>
    <row r="889" spans="4:5" ht="12.75" customHeight="1">
      <c r="D889" s="4"/>
      <c r="E889" s="4"/>
    </row>
    <row r="890" spans="4:5" ht="12.75" customHeight="1">
      <c r="D890" s="4"/>
      <c r="E890" s="4"/>
    </row>
    <row r="891" spans="4:5" ht="12.75" customHeight="1">
      <c r="D891" s="4"/>
      <c r="E891" s="4"/>
    </row>
    <row r="892" spans="4:5" ht="12.75" customHeight="1">
      <c r="D892" s="4"/>
      <c r="E892" s="4"/>
    </row>
    <row r="893" spans="4:5" ht="12.75" customHeight="1">
      <c r="D893" s="4"/>
      <c r="E893" s="4"/>
    </row>
    <row r="894" spans="4:5" ht="12.75" customHeight="1">
      <c r="D894" s="4"/>
      <c r="E894" s="4"/>
    </row>
    <row r="895" spans="4:5" ht="12.75" customHeight="1">
      <c r="D895" s="4"/>
      <c r="E895" s="4"/>
    </row>
    <row r="896" spans="4:5" ht="12.75" customHeight="1">
      <c r="D896" s="4"/>
      <c r="E896" s="4"/>
    </row>
    <row r="897" spans="4:5" ht="12.75" customHeight="1">
      <c r="D897" s="4"/>
      <c r="E897" s="4"/>
    </row>
    <row r="898" spans="4:5" ht="12.75" customHeight="1">
      <c r="D898" s="4"/>
      <c r="E898" s="4"/>
    </row>
    <row r="899" spans="4:5" ht="12.75" customHeight="1">
      <c r="D899" s="4"/>
      <c r="E899" s="4"/>
    </row>
    <row r="900" spans="4:5" ht="12.75" customHeight="1">
      <c r="D900" s="4"/>
      <c r="E900" s="4"/>
    </row>
    <row r="901" spans="4:5" ht="12.75" customHeight="1">
      <c r="D901" s="4"/>
      <c r="E901" s="4"/>
    </row>
    <row r="902" spans="4:5" ht="12.75" customHeight="1">
      <c r="D902" s="4"/>
      <c r="E902" s="4"/>
    </row>
    <row r="903" spans="4:5" ht="12.75" customHeight="1">
      <c r="D903" s="4"/>
      <c r="E903" s="4"/>
    </row>
    <row r="904" spans="4:5" ht="12.75" customHeight="1">
      <c r="D904" s="4"/>
      <c r="E904" s="4"/>
    </row>
    <row r="905" spans="4:5" ht="12.75" customHeight="1">
      <c r="D905" s="4"/>
      <c r="E905" s="4"/>
    </row>
    <row r="906" spans="4:5" ht="12.75" customHeight="1">
      <c r="D906" s="4"/>
      <c r="E906" s="4"/>
    </row>
    <row r="907" spans="4:5" ht="12.75" customHeight="1">
      <c r="D907" s="4"/>
      <c r="E907" s="4"/>
    </row>
    <row r="908" spans="4:5" ht="12.75" customHeight="1">
      <c r="D908" s="4"/>
      <c r="E908" s="4"/>
    </row>
    <row r="909" spans="4:5" ht="12.75" customHeight="1">
      <c r="D909" s="4"/>
      <c r="E909" s="4"/>
    </row>
    <row r="910" spans="4:5" ht="12.75" customHeight="1">
      <c r="D910" s="4"/>
      <c r="E910" s="4"/>
    </row>
    <row r="911" spans="4:5" ht="12.75" customHeight="1">
      <c r="D911" s="4"/>
      <c r="E911" s="4"/>
    </row>
    <row r="912" spans="4:5" ht="12.75" customHeight="1">
      <c r="D912" s="4"/>
      <c r="E912" s="4"/>
    </row>
    <row r="913" spans="4:5" ht="12.75" customHeight="1">
      <c r="D913" s="4"/>
      <c r="E913" s="4"/>
    </row>
    <row r="914" spans="4:5" ht="12.75" customHeight="1">
      <c r="D914" s="4"/>
      <c r="E914" s="4"/>
    </row>
    <row r="915" spans="4:5" ht="12.75" customHeight="1">
      <c r="D915" s="4"/>
      <c r="E915" s="4"/>
    </row>
    <row r="916" spans="4:5" ht="12.75" customHeight="1">
      <c r="D916" s="4"/>
      <c r="E916" s="4"/>
    </row>
    <row r="917" spans="4:5" ht="12.75" customHeight="1">
      <c r="D917" s="4"/>
      <c r="E917" s="4"/>
    </row>
    <row r="918" spans="4:5" ht="12.75" customHeight="1">
      <c r="D918" s="4"/>
      <c r="E918" s="4"/>
    </row>
    <row r="919" spans="4:5" ht="12.75" customHeight="1">
      <c r="D919" s="4"/>
      <c r="E919" s="4"/>
    </row>
    <row r="920" spans="4:5" ht="12.75" customHeight="1">
      <c r="D920" s="4"/>
      <c r="E920" s="4"/>
    </row>
    <row r="921" spans="4:5" ht="12.75" customHeight="1">
      <c r="D921" s="4"/>
      <c r="E921" s="4"/>
    </row>
    <row r="922" spans="4:5" ht="12.75" customHeight="1">
      <c r="D922" s="4"/>
      <c r="E922" s="4"/>
    </row>
    <row r="923" spans="4:5" ht="12.75" customHeight="1">
      <c r="D923" s="4"/>
      <c r="E923" s="4"/>
    </row>
    <row r="924" spans="4:5" ht="12.75" customHeight="1">
      <c r="D924" s="4"/>
      <c r="E924" s="4"/>
    </row>
    <row r="925" spans="4:5" ht="12.75" customHeight="1">
      <c r="D925" s="4"/>
      <c r="E925" s="4"/>
    </row>
    <row r="926" spans="4:5" ht="12.75" customHeight="1">
      <c r="D926" s="4"/>
      <c r="E926" s="4"/>
    </row>
    <row r="927" spans="4:5" ht="12.75" customHeight="1">
      <c r="D927" s="4"/>
      <c r="E927" s="4"/>
    </row>
    <row r="928" spans="4:5" ht="12.75" customHeight="1">
      <c r="D928" s="4"/>
      <c r="E928" s="4"/>
    </row>
    <row r="929" spans="4:5" ht="12.75" customHeight="1">
      <c r="D929" s="4"/>
      <c r="E929" s="4"/>
    </row>
    <row r="930" spans="4:5" ht="12.75" customHeight="1">
      <c r="D930" s="4"/>
      <c r="E930" s="4"/>
    </row>
    <row r="931" spans="4:5" ht="12.75" customHeight="1">
      <c r="D931" s="4"/>
      <c r="E931" s="4"/>
    </row>
    <row r="932" spans="4:5" ht="12.75" customHeight="1">
      <c r="D932" s="4"/>
      <c r="E932" s="4"/>
    </row>
    <row r="933" spans="4:5" ht="12.75" customHeight="1">
      <c r="D933" s="4"/>
      <c r="E933" s="4"/>
    </row>
    <row r="934" spans="4:5" ht="12.75" customHeight="1">
      <c r="D934" s="4"/>
      <c r="E934" s="4"/>
    </row>
    <row r="935" spans="4:5" ht="12.75" customHeight="1">
      <c r="D935" s="4"/>
      <c r="E935" s="4"/>
    </row>
    <row r="936" spans="4:5" ht="12.75" customHeight="1">
      <c r="D936" s="4"/>
      <c r="E936" s="4"/>
    </row>
    <row r="937" spans="4:5" ht="12.75" customHeight="1">
      <c r="D937" s="4"/>
      <c r="E937" s="4"/>
    </row>
    <row r="938" spans="4:5" ht="12.75" customHeight="1">
      <c r="D938" s="4"/>
      <c r="E938" s="4"/>
    </row>
    <row r="939" spans="4:5" ht="12.75" customHeight="1">
      <c r="D939" s="4"/>
      <c r="E939" s="4"/>
    </row>
    <row r="940" spans="4:5" ht="12.75" customHeight="1">
      <c r="D940" s="4"/>
      <c r="E940" s="4"/>
    </row>
    <row r="941" spans="4:5" ht="12.75" customHeight="1">
      <c r="D941" s="4"/>
      <c r="E941" s="4"/>
    </row>
    <row r="942" spans="4:5" ht="12.75" customHeight="1">
      <c r="D942" s="4"/>
      <c r="E942" s="4"/>
    </row>
    <row r="943" spans="4:5" ht="12.75" customHeight="1">
      <c r="D943" s="4"/>
      <c r="E943" s="4"/>
    </row>
    <row r="944" spans="4:5" ht="12.75" customHeight="1">
      <c r="D944" s="4"/>
      <c r="E944" s="4"/>
    </row>
    <row r="945" spans="4:5" ht="12.75" customHeight="1">
      <c r="D945" s="4"/>
      <c r="E945" s="4"/>
    </row>
    <row r="946" spans="4:5" ht="12.75" customHeight="1">
      <c r="D946" s="4"/>
      <c r="E946" s="4"/>
    </row>
    <row r="947" spans="4:5" ht="12.75" customHeight="1">
      <c r="D947" s="4"/>
      <c r="E947" s="4"/>
    </row>
    <row r="948" spans="4:5" ht="12.75" customHeight="1">
      <c r="D948" s="4"/>
      <c r="E948" s="4"/>
    </row>
    <row r="949" spans="4:5" ht="12.75" customHeight="1">
      <c r="D949" s="4"/>
      <c r="E949" s="4"/>
    </row>
    <row r="950" spans="4:5" ht="12.75" customHeight="1">
      <c r="D950" s="4"/>
      <c r="E950" s="4"/>
    </row>
    <row r="951" spans="4:5" ht="12.75" customHeight="1">
      <c r="D951" s="4"/>
      <c r="E951" s="4"/>
    </row>
    <row r="952" spans="4:5" ht="12.75" customHeight="1">
      <c r="D952" s="4"/>
      <c r="E952" s="4"/>
    </row>
    <row r="953" spans="4:5" ht="12.75" customHeight="1">
      <c r="D953" s="4"/>
      <c r="E953" s="4"/>
    </row>
    <row r="954" spans="4:5" ht="12.75" customHeight="1">
      <c r="D954" s="4"/>
      <c r="E954" s="4"/>
    </row>
    <row r="955" spans="4:5" ht="12.75" customHeight="1">
      <c r="D955" s="4"/>
      <c r="E955" s="4"/>
    </row>
    <row r="956" spans="4:5" ht="12.75" customHeight="1">
      <c r="D956" s="4"/>
      <c r="E956" s="4"/>
    </row>
    <row r="957" spans="4:5" ht="12.75" customHeight="1">
      <c r="D957" s="4"/>
      <c r="E957" s="4"/>
    </row>
    <row r="958" spans="4:5" ht="12.75" customHeight="1">
      <c r="D958" s="4"/>
      <c r="E958" s="4"/>
    </row>
    <row r="959" spans="4:5" ht="12.75" customHeight="1">
      <c r="D959" s="4"/>
      <c r="E959" s="4"/>
    </row>
    <row r="960" spans="4:5" ht="12.75" customHeight="1">
      <c r="D960" s="4"/>
      <c r="E960" s="4"/>
    </row>
    <row r="961" spans="4:5" ht="12.75" customHeight="1">
      <c r="D961" s="4"/>
      <c r="E961" s="4"/>
    </row>
    <row r="962" spans="4:5" ht="12.75" customHeight="1">
      <c r="D962" s="4"/>
      <c r="E962" s="4"/>
    </row>
    <row r="963" spans="4:5" ht="12.75" customHeight="1">
      <c r="D963" s="4"/>
      <c r="E963" s="4"/>
    </row>
    <row r="964" spans="4:5" ht="12.75" customHeight="1">
      <c r="D964" s="4"/>
      <c r="E964" s="4"/>
    </row>
    <row r="965" spans="4:5" ht="12.75" customHeight="1">
      <c r="D965" s="4"/>
      <c r="E965" s="4"/>
    </row>
    <row r="966" spans="4:5" ht="12.75" customHeight="1">
      <c r="D966" s="4"/>
      <c r="E966" s="4"/>
    </row>
    <row r="967" spans="4:5" ht="12.75" customHeight="1">
      <c r="D967" s="4"/>
      <c r="E967" s="4"/>
    </row>
    <row r="968" spans="4:5" ht="12.75" customHeight="1">
      <c r="D968" s="4"/>
      <c r="E968" s="4"/>
    </row>
    <row r="969" spans="4:5" ht="12.75" customHeight="1">
      <c r="D969" s="4"/>
      <c r="E969" s="4"/>
    </row>
    <row r="970" spans="4:5" ht="12.75" customHeight="1">
      <c r="D970" s="4"/>
      <c r="E970" s="4"/>
    </row>
    <row r="971" spans="4:5" ht="12.75" customHeight="1">
      <c r="D971" s="4"/>
      <c r="E971" s="4"/>
    </row>
    <row r="972" spans="4:5" ht="12.75" customHeight="1">
      <c r="D972" s="4"/>
      <c r="E972" s="4"/>
    </row>
    <row r="973" spans="4:5" ht="12.75" customHeight="1">
      <c r="D973" s="4"/>
      <c r="E973" s="4"/>
    </row>
    <row r="974" spans="4:5" ht="12.75" customHeight="1">
      <c r="D974" s="4"/>
      <c r="E974" s="4"/>
    </row>
    <row r="975" spans="4:5" ht="12.75" customHeight="1">
      <c r="D975" s="4"/>
      <c r="E975" s="4"/>
    </row>
    <row r="976" spans="4:5" ht="12.75" customHeight="1">
      <c r="D976" s="4"/>
      <c r="E976" s="4"/>
    </row>
    <row r="977" spans="4:5" ht="12.75" customHeight="1">
      <c r="D977" s="4"/>
      <c r="E977" s="4"/>
    </row>
    <row r="978" spans="4:5" ht="12.75" customHeight="1">
      <c r="D978" s="4"/>
      <c r="E978" s="4"/>
    </row>
    <row r="979" spans="4:5" ht="12.75" customHeight="1">
      <c r="D979" s="4"/>
      <c r="E979" s="4"/>
    </row>
    <row r="980" spans="4:5" ht="12.75" customHeight="1">
      <c r="D980" s="4"/>
      <c r="E980" s="4"/>
    </row>
    <row r="981" spans="4:5" ht="12.75" customHeight="1">
      <c r="D981" s="4"/>
      <c r="E981" s="4"/>
    </row>
    <row r="982" spans="4:5" ht="12.75" customHeight="1">
      <c r="D982" s="4"/>
      <c r="E982" s="4"/>
    </row>
    <row r="983" spans="4:5" ht="12.75" customHeight="1">
      <c r="D983" s="4"/>
      <c r="E983" s="4"/>
    </row>
    <row r="984" spans="4:5" ht="12.75" customHeight="1">
      <c r="D984" s="4"/>
      <c r="E984" s="4"/>
    </row>
    <row r="985" spans="4:5" ht="12.75" customHeight="1">
      <c r="D985" s="4"/>
      <c r="E985" s="4"/>
    </row>
    <row r="986" spans="4:5" ht="12.75" customHeight="1">
      <c r="D986" s="4"/>
      <c r="E986" s="4"/>
    </row>
    <row r="987" spans="4:5" ht="12.75" customHeight="1">
      <c r="D987" s="4"/>
      <c r="E987" s="4"/>
    </row>
    <row r="988" spans="4:5" ht="12.75" customHeight="1">
      <c r="D988" s="4"/>
      <c r="E988" s="4"/>
    </row>
    <row r="989" spans="4:5" ht="12.75" customHeight="1">
      <c r="D989" s="4"/>
      <c r="E989" s="4"/>
    </row>
    <row r="990" spans="4:5" ht="12.75" customHeight="1">
      <c r="D990" s="4"/>
      <c r="E990" s="4"/>
    </row>
    <row r="991" spans="4:5" ht="12.75" customHeight="1">
      <c r="D991" s="4"/>
      <c r="E991" s="4"/>
    </row>
    <row r="992" spans="4:5" ht="12.75" customHeight="1">
      <c r="D992" s="4"/>
      <c r="E992" s="4"/>
    </row>
    <row r="993" spans="4:5" ht="12.75" customHeight="1">
      <c r="D993" s="4"/>
      <c r="E993" s="4"/>
    </row>
    <row r="994" spans="4:5" ht="12.75" customHeight="1">
      <c r="D994" s="4"/>
      <c r="E994" s="4"/>
    </row>
    <row r="995" spans="4:5" ht="12.75" customHeight="1">
      <c r="D995" s="4"/>
      <c r="E995" s="4"/>
    </row>
    <row r="996" spans="4:5" ht="12.75" customHeight="1">
      <c r="D996" s="4"/>
      <c r="E996" s="4"/>
    </row>
    <row r="997" spans="4:5" ht="12.75" customHeight="1">
      <c r="D997" s="4"/>
      <c r="E997" s="4"/>
    </row>
    <row r="998" spans="4:5" ht="12.75" customHeight="1">
      <c r="D998" s="4"/>
      <c r="E998" s="4"/>
    </row>
    <row r="999" spans="4:5" ht="12.75" customHeight="1">
      <c r="D999" s="4"/>
      <c r="E999" s="4"/>
    </row>
    <row r="1000" spans="4:5" ht="12.75" customHeight="1">
      <c r="D1000" s="4"/>
      <c r="E1000" s="4"/>
    </row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conditionalFormatting sqref="I5:J9 I11:J33 K13 K17 K24:K32 I34:K34 I35:J35 I36:K37 I38:J41 I43:J43 I53:J63 K54 K62">
    <cfRule type="cellIs" dxfId="11" priority="1" stopIfTrue="1" operator="equal">
      <formula>0</formula>
    </cfRule>
  </conditionalFormatting>
  <pageMargins left="0.75" right="0.75" top="0.7" bottom="0.7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000"/>
  <sheetViews>
    <sheetView topLeftCell="A19" zoomScale="55" zoomScaleNormal="55" workbookViewId="0">
      <selection activeCell="I14" sqref="I14"/>
    </sheetView>
  </sheetViews>
  <sheetFormatPr defaultColWidth="14.44140625" defaultRowHeight="15" customHeight="1"/>
  <cols>
    <col min="1" max="1" width="4.6640625" customWidth="1"/>
    <col min="2" max="2" width="34" customWidth="1"/>
    <col min="3" max="3" width="38.6640625" customWidth="1"/>
    <col min="4" max="4" width="20.44140625" customWidth="1"/>
    <col min="5" max="5" width="21.44140625" customWidth="1"/>
    <col min="6" max="6" width="10.109375" customWidth="1"/>
    <col min="7" max="7" width="11.33203125" customWidth="1"/>
    <col min="8" max="8" width="18" customWidth="1"/>
    <col min="9" max="9" width="14.33203125" customWidth="1"/>
    <col min="10" max="10" width="14.6640625" customWidth="1"/>
    <col min="11" max="11" width="13.5546875" customWidth="1"/>
    <col min="12" max="12" width="9" customWidth="1"/>
    <col min="13" max="13" width="10.5546875" customWidth="1"/>
    <col min="14" max="26" width="9" customWidth="1"/>
  </cols>
  <sheetData>
    <row r="1" spans="1:13" ht="26.25" customHeight="1">
      <c r="A1" s="104"/>
      <c r="B1" s="158" t="s">
        <v>1662</v>
      </c>
      <c r="C1" s="158"/>
      <c r="D1" s="158"/>
      <c r="E1" s="158"/>
      <c r="F1" s="158"/>
      <c r="G1" s="158"/>
      <c r="H1" s="158"/>
      <c r="I1" s="158"/>
      <c r="J1" s="158"/>
      <c r="K1" s="158"/>
    </row>
    <row r="2" spans="1:13" ht="27" customHeight="1">
      <c r="A2" s="159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7" t="s">
        <v>6</v>
      </c>
      <c r="H2" s="151" t="s">
        <v>7</v>
      </c>
      <c r="I2" s="154" t="s">
        <v>247</v>
      </c>
      <c r="J2" s="155"/>
      <c r="K2" s="156"/>
    </row>
    <row r="3" spans="1:13" ht="60" customHeight="1">
      <c r="A3" s="152"/>
      <c r="B3" s="152"/>
      <c r="C3" s="152"/>
      <c r="D3" s="152"/>
      <c r="E3" s="152"/>
      <c r="F3" s="152"/>
      <c r="G3" s="152"/>
      <c r="H3" s="152"/>
      <c r="I3" s="50" t="s">
        <v>248</v>
      </c>
      <c r="J3" s="50" t="s">
        <v>249</v>
      </c>
      <c r="K3" s="50" t="s">
        <v>250</v>
      </c>
    </row>
    <row r="4" spans="1:13" ht="43.5" customHeight="1">
      <c r="A4" s="153"/>
      <c r="B4" s="153"/>
      <c r="C4" s="153"/>
      <c r="D4" s="153"/>
      <c r="E4" s="153"/>
      <c r="F4" s="153"/>
      <c r="G4" s="153"/>
      <c r="H4" s="153"/>
      <c r="I4" s="50" t="s">
        <v>340</v>
      </c>
      <c r="J4" s="50" t="s">
        <v>340</v>
      </c>
      <c r="K4" s="50" t="s">
        <v>340</v>
      </c>
    </row>
    <row r="5" spans="1:13" ht="36.75" customHeight="1">
      <c r="A5" s="46">
        <v>1</v>
      </c>
      <c r="B5" s="38" t="s">
        <v>1584</v>
      </c>
      <c r="C5" s="53" t="s">
        <v>459</v>
      </c>
      <c r="D5" s="40" t="s">
        <v>460</v>
      </c>
      <c r="E5" s="40" t="s">
        <v>460</v>
      </c>
      <c r="F5" s="51">
        <v>2014</v>
      </c>
      <c r="G5" s="40">
        <v>80.7</v>
      </c>
      <c r="H5" s="40" t="s">
        <v>12</v>
      </c>
      <c r="I5" s="54">
        <v>16060.102999999999</v>
      </c>
      <c r="J5" s="54">
        <v>16060.102999999999</v>
      </c>
      <c r="K5" s="54" t="s">
        <v>1466</v>
      </c>
    </row>
    <row r="6" spans="1:13" ht="54.75" customHeight="1">
      <c r="A6" s="46">
        <v>2</v>
      </c>
      <c r="B6" s="38" t="s">
        <v>1500</v>
      </c>
      <c r="C6" s="43" t="s">
        <v>461</v>
      </c>
      <c r="D6" s="40" t="s">
        <v>462</v>
      </c>
      <c r="E6" s="40" t="s">
        <v>463</v>
      </c>
      <c r="F6" s="51">
        <v>2014</v>
      </c>
      <c r="G6" s="40">
        <v>23.9</v>
      </c>
      <c r="H6" s="40" t="s">
        <v>12</v>
      </c>
      <c r="I6" s="54">
        <v>1369.8372300000001</v>
      </c>
      <c r="J6" s="54">
        <v>1369.8372300000001</v>
      </c>
      <c r="K6" s="54" t="s">
        <v>1466</v>
      </c>
    </row>
    <row r="7" spans="1:13" ht="41.25" customHeight="1">
      <c r="A7" s="46">
        <v>3</v>
      </c>
      <c r="B7" s="38" t="s">
        <v>1500</v>
      </c>
      <c r="C7" s="43" t="s">
        <v>464</v>
      </c>
      <c r="D7" s="40" t="s">
        <v>465</v>
      </c>
      <c r="E7" s="40" t="s">
        <v>466</v>
      </c>
      <c r="F7" s="51">
        <v>2014</v>
      </c>
      <c r="G7" s="40">
        <v>21.8</v>
      </c>
      <c r="H7" s="40" t="s">
        <v>12</v>
      </c>
      <c r="I7" s="54">
        <v>1265.3105499999999</v>
      </c>
      <c r="J7" s="54">
        <v>1265.3105499999999</v>
      </c>
      <c r="K7" s="54" t="s">
        <v>1466</v>
      </c>
    </row>
    <row r="8" spans="1:13" ht="60" customHeight="1">
      <c r="A8" s="46">
        <v>4</v>
      </c>
      <c r="B8" s="38" t="s">
        <v>1585</v>
      </c>
      <c r="C8" s="43" t="s">
        <v>467</v>
      </c>
      <c r="D8" s="40" t="s">
        <v>468</v>
      </c>
      <c r="E8" s="40" t="s">
        <v>468</v>
      </c>
      <c r="F8" s="51">
        <v>2014</v>
      </c>
      <c r="G8" s="40">
        <v>76</v>
      </c>
      <c r="H8" s="40" t="s">
        <v>27</v>
      </c>
      <c r="I8" s="54">
        <v>1199.3520000000001</v>
      </c>
      <c r="J8" s="54">
        <v>1199.3520000000001</v>
      </c>
      <c r="K8" s="54" t="s">
        <v>1466</v>
      </c>
    </row>
    <row r="9" spans="1:13" ht="47.25" customHeight="1">
      <c r="A9" s="46">
        <v>5</v>
      </c>
      <c r="B9" s="38" t="s">
        <v>1500</v>
      </c>
      <c r="C9" s="43" t="s">
        <v>469</v>
      </c>
      <c r="D9" s="40" t="s">
        <v>470</v>
      </c>
      <c r="E9" s="40" t="s">
        <v>470</v>
      </c>
      <c r="F9" s="51">
        <v>2014</v>
      </c>
      <c r="G9" s="40">
        <v>18.55</v>
      </c>
      <c r="H9" s="40" t="s">
        <v>12</v>
      </c>
      <c r="I9" s="54">
        <v>1163.21567</v>
      </c>
      <c r="J9" s="54">
        <v>1163.21567</v>
      </c>
      <c r="K9" s="54" t="s">
        <v>1466</v>
      </c>
      <c r="M9" s="5"/>
    </row>
    <row r="10" spans="1:13" ht="44.25" customHeight="1">
      <c r="A10" s="46">
        <v>6</v>
      </c>
      <c r="B10" s="38" t="s">
        <v>1500</v>
      </c>
      <c r="C10" s="43" t="s">
        <v>471</v>
      </c>
      <c r="D10" s="40" t="s">
        <v>472</v>
      </c>
      <c r="E10" s="40" t="s">
        <v>472</v>
      </c>
      <c r="F10" s="51">
        <v>2014</v>
      </c>
      <c r="G10" s="40">
        <v>18.8</v>
      </c>
      <c r="H10" s="40" t="s">
        <v>12</v>
      </c>
      <c r="I10" s="54">
        <v>1244.06212</v>
      </c>
      <c r="J10" s="54">
        <v>1244.06212</v>
      </c>
      <c r="K10" s="54" t="s">
        <v>1466</v>
      </c>
    </row>
    <row r="11" spans="1:13" ht="39" customHeight="1">
      <c r="A11" s="46">
        <v>7</v>
      </c>
      <c r="B11" s="38" t="s">
        <v>1586</v>
      </c>
      <c r="C11" s="43" t="s">
        <v>473</v>
      </c>
      <c r="D11" s="40" t="s">
        <v>474</v>
      </c>
      <c r="E11" s="40" t="s">
        <v>475</v>
      </c>
      <c r="F11" s="51">
        <v>2014</v>
      </c>
      <c r="G11" s="40">
        <v>52</v>
      </c>
      <c r="H11" s="40" t="s">
        <v>27</v>
      </c>
      <c r="I11" s="54">
        <v>1199.9773</v>
      </c>
      <c r="J11" s="54">
        <v>1199.9773</v>
      </c>
      <c r="K11" s="54" t="s">
        <v>1466</v>
      </c>
    </row>
    <row r="12" spans="1:13" ht="54" customHeight="1">
      <c r="A12" s="46">
        <v>8</v>
      </c>
      <c r="B12" s="38" t="s">
        <v>1585</v>
      </c>
      <c r="C12" s="53" t="s">
        <v>476</v>
      </c>
      <c r="D12" s="40" t="s">
        <v>176</v>
      </c>
      <c r="E12" s="40" t="s">
        <v>176</v>
      </c>
      <c r="F12" s="51">
        <v>2014</v>
      </c>
      <c r="G12" s="40">
        <v>156</v>
      </c>
      <c r="H12" s="40" t="s">
        <v>27</v>
      </c>
      <c r="I12" s="54">
        <v>1872</v>
      </c>
      <c r="J12" s="54">
        <v>1872</v>
      </c>
      <c r="K12" s="54" t="s">
        <v>1466</v>
      </c>
    </row>
    <row r="13" spans="1:13" ht="59.25" customHeight="1">
      <c r="A13" s="46">
        <v>9</v>
      </c>
      <c r="B13" s="38" t="s">
        <v>1673</v>
      </c>
      <c r="C13" s="43" t="s">
        <v>477</v>
      </c>
      <c r="D13" s="40" t="s">
        <v>48</v>
      </c>
      <c r="E13" s="40" t="s">
        <v>48</v>
      </c>
      <c r="F13" s="51">
        <v>2014</v>
      </c>
      <c r="G13" s="40">
        <v>57.9</v>
      </c>
      <c r="H13" s="40" t="s">
        <v>27</v>
      </c>
      <c r="I13" s="54">
        <v>1352.798</v>
      </c>
      <c r="J13" s="54">
        <v>1352.798</v>
      </c>
      <c r="K13" s="54" t="s">
        <v>1466</v>
      </c>
    </row>
    <row r="14" spans="1:13" ht="90" customHeight="1">
      <c r="A14" s="46">
        <v>10</v>
      </c>
      <c r="B14" s="38" t="s">
        <v>1587</v>
      </c>
      <c r="C14" s="43" t="s">
        <v>478</v>
      </c>
      <c r="D14" s="40" t="s">
        <v>479</v>
      </c>
      <c r="E14" s="40" t="s">
        <v>480</v>
      </c>
      <c r="F14" s="51">
        <v>2014</v>
      </c>
      <c r="G14" s="40">
        <v>23</v>
      </c>
      <c r="H14" s="40" t="s">
        <v>12</v>
      </c>
      <c r="I14" s="54">
        <v>1668.693</v>
      </c>
      <c r="J14" s="54">
        <v>1668.693</v>
      </c>
      <c r="K14" s="54" t="s">
        <v>1466</v>
      </c>
    </row>
    <row r="15" spans="1:13" ht="75.75" customHeight="1">
      <c r="A15" s="46">
        <v>11</v>
      </c>
      <c r="B15" s="38" t="s">
        <v>1585</v>
      </c>
      <c r="C15" s="53" t="s">
        <v>481</v>
      </c>
      <c r="D15" s="40" t="s">
        <v>482</v>
      </c>
      <c r="E15" s="40" t="s">
        <v>482</v>
      </c>
      <c r="F15" s="51">
        <v>2014</v>
      </c>
      <c r="G15" s="40">
        <v>52</v>
      </c>
      <c r="H15" s="40" t="s">
        <v>27</v>
      </c>
      <c r="I15" s="54">
        <v>1099.2360000000001</v>
      </c>
      <c r="J15" s="54">
        <v>1099.2360000000001</v>
      </c>
      <c r="K15" s="54" t="s">
        <v>1466</v>
      </c>
    </row>
    <row r="16" spans="1:13" ht="82.5" customHeight="1">
      <c r="A16" s="46">
        <v>12</v>
      </c>
      <c r="B16" s="38" t="s">
        <v>1588</v>
      </c>
      <c r="C16" s="43" t="s">
        <v>483</v>
      </c>
      <c r="D16" s="40" t="s">
        <v>484</v>
      </c>
      <c r="E16" s="40" t="s">
        <v>485</v>
      </c>
      <c r="F16" s="51">
        <v>2014</v>
      </c>
      <c r="G16" s="40">
        <v>52</v>
      </c>
      <c r="H16" s="40" t="s">
        <v>27</v>
      </c>
      <c r="I16" s="54">
        <v>1099.874</v>
      </c>
      <c r="J16" s="54">
        <v>1099.874</v>
      </c>
      <c r="K16" s="54" t="s">
        <v>1466</v>
      </c>
    </row>
    <row r="17" spans="1:11" ht="61.5" customHeight="1">
      <c r="A17" s="46">
        <v>13</v>
      </c>
      <c r="B17" s="38" t="s">
        <v>1589</v>
      </c>
      <c r="C17" s="43" t="s">
        <v>486</v>
      </c>
      <c r="D17" s="40" t="s">
        <v>61</v>
      </c>
      <c r="E17" s="40" t="s">
        <v>487</v>
      </c>
      <c r="F17" s="51">
        <v>2014</v>
      </c>
      <c r="G17" s="40">
        <v>52.9</v>
      </c>
      <c r="H17" s="40" t="s">
        <v>27</v>
      </c>
      <c r="I17" s="54">
        <v>1549.5540000000001</v>
      </c>
      <c r="J17" s="54">
        <v>1549.5540000000001</v>
      </c>
      <c r="K17" s="54" t="s">
        <v>1466</v>
      </c>
    </row>
    <row r="18" spans="1:11" ht="59.25" customHeight="1">
      <c r="A18" s="46">
        <v>14</v>
      </c>
      <c r="B18" s="38" t="s">
        <v>1500</v>
      </c>
      <c r="C18" s="43" t="s">
        <v>488</v>
      </c>
      <c r="D18" s="40" t="s">
        <v>489</v>
      </c>
      <c r="E18" s="40" t="s">
        <v>490</v>
      </c>
      <c r="F18" s="51">
        <v>2014</v>
      </c>
      <c r="G18" s="40">
        <v>89.6</v>
      </c>
      <c r="H18" s="40" t="s">
        <v>27</v>
      </c>
      <c r="I18" s="54">
        <v>2283.5052799999999</v>
      </c>
      <c r="J18" s="54">
        <v>2283.5052799999999</v>
      </c>
      <c r="K18" s="54" t="s">
        <v>1466</v>
      </c>
    </row>
    <row r="19" spans="1:11" ht="84.75" customHeight="1">
      <c r="A19" s="46">
        <v>15</v>
      </c>
      <c r="B19" s="39" t="s">
        <v>1588</v>
      </c>
      <c r="C19" s="43" t="s">
        <v>491</v>
      </c>
      <c r="D19" s="40" t="s">
        <v>117</v>
      </c>
      <c r="E19" s="40" t="s">
        <v>117</v>
      </c>
      <c r="F19" s="51">
        <v>2014</v>
      </c>
      <c r="G19" s="40">
        <v>52.3</v>
      </c>
      <c r="H19" s="40" t="s">
        <v>27</v>
      </c>
      <c r="I19" s="54">
        <v>737.30799999999999</v>
      </c>
      <c r="J19" s="54">
        <v>737.30799999999999</v>
      </c>
      <c r="K19" s="54" t="s">
        <v>1466</v>
      </c>
    </row>
    <row r="20" spans="1:11" ht="104.25" customHeight="1">
      <c r="A20" s="46">
        <v>16</v>
      </c>
      <c r="B20" s="39" t="s">
        <v>1588</v>
      </c>
      <c r="C20" s="43" t="s">
        <v>492</v>
      </c>
      <c r="D20" s="40"/>
      <c r="E20" s="40"/>
      <c r="F20" s="51">
        <v>2014</v>
      </c>
      <c r="G20" s="40">
        <v>30</v>
      </c>
      <c r="H20" s="40" t="s">
        <v>1670</v>
      </c>
      <c r="I20" s="54">
        <v>19.911999999999999</v>
      </c>
      <c r="J20" s="54">
        <v>19.911999999999999</v>
      </c>
      <c r="K20" s="54" t="s">
        <v>1466</v>
      </c>
    </row>
    <row r="21" spans="1:11" ht="46.5" customHeight="1">
      <c r="A21" s="46">
        <v>17</v>
      </c>
      <c r="B21" s="39" t="s">
        <v>1590</v>
      </c>
      <c r="C21" s="43" t="s">
        <v>493</v>
      </c>
      <c r="D21" s="40" t="s">
        <v>494</v>
      </c>
      <c r="E21" s="40" t="s">
        <v>495</v>
      </c>
      <c r="F21" s="51">
        <v>2014</v>
      </c>
      <c r="G21" s="40">
        <v>16</v>
      </c>
      <c r="H21" s="40" t="s">
        <v>12</v>
      </c>
      <c r="I21" s="54">
        <v>238.6</v>
      </c>
      <c r="J21" s="54">
        <v>238.6</v>
      </c>
      <c r="K21" s="54" t="s">
        <v>1466</v>
      </c>
    </row>
    <row r="22" spans="1:11" ht="66" customHeight="1">
      <c r="A22" s="46">
        <v>18</v>
      </c>
      <c r="B22" s="39" t="s">
        <v>1589</v>
      </c>
      <c r="C22" s="43" t="s">
        <v>496</v>
      </c>
      <c r="D22" s="40" t="s">
        <v>497</v>
      </c>
      <c r="E22" s="40" t="s">
        <v>497</v>
      </c>
      <c r="F22" s="51">
        <v>2014</v>
      </c>
      <c r="G22" s="40">
        <v>77.7</v>
      </c>
      <c r="H22" s="40" t="s">
        <v>27</v>
      </c>
      <c r="I22" s="54">
        <v>3595.74</v>
      </c>
      <c r="J22" s="54">
        <v>1438.296</v>
      </c>
      <c r="K22" s="54">
        <v>2157.4439999999995</v>
      </c>
    </row>
    <row r="23" spans="1:11" ht="52.5" customHeight="1">
      <c r="A23" s="46">
        <v>19</v>
      </c>
      <c r="B23" s="39" t="s">
        <v>1559</v>
      </c>
      <c r="C23" s="43" t="s">
        <v>498</v>
      </c>
      <c r="D23" s="40" t="s">
        <v>499</v>
      </c>
      <c r="E23" s="40" t="s">
        <v>499</v>
      </c>
      <c r="F23" s="51">
        <v>2014</v>
      </c>
      <c r="G23" s="40">
        <v>120</v>
      </c>
      <c r="H23" s="40" t="s">
        <v>12</v>
      </c>
      <c r="I23" s="54">
        <v>16300</v>
      </c>
      <c r="J23" s="54">
        <v>8150</v>
      </c>
      <c r="K23" s="54">
        <v>8150</v>
      </c>
    </row>
    <row r="24" spans="1:11" ht="85.5" customHeight="1">
      <c r="A24" s="46">
        <v>20</v>
      </c>
      <c r="B24" s="39" t="s">
        <v>1591</v>
      </c>
      <c r="C24" s="43" t="s">
        <v>500</v>
      </c>
      <c r="D24" s="40" t="s">
        <v>501</v>
      </c>
      <c r="E24" s="40" t="s">
        <v>502</v>
      </c>
      <c r="F24" s="51">
        <v>2014</v>
      </c>
      <c r="G24" s="40">
        <v>10</v>
      </c>
      <c r="H24" s="40" t="s">
        <v>95</v>
      </c>
      <c r="I24" s="54">
        <v>783.81299999999999</v>
      </c>
      <c r="J24" s="54">
        <v>783.81299999999999</v>
      </c>
      <c r="K24" s="54" t="s">
        <v>1466</v>
      </c>
    </row>
    <row r="25" spans="1:11" ht="57" customHeight="1">
      <c r="A25" s="46">
        <v>21</v>
      </c>
      <c r="B25" s="39" t="s">
        <v>1592</v>
      </c>
      <c r="C25" s="43" t="s">
        <v>503</v>
      </c>
      <c r="D25" s="40" t="s">
        <v>504</v>
      </c>
      <c r="E25" s="40" t="s">
        <v>504</v>
      </c>
      <c r="F25" s="51">
        <v>2014</v>
      </c>
      <c r="G25" s="40">
        <v>138</v>
      </c>
      <c r="H25" s="40" t="s">
        <v>12</v>
      </c>
      <c r="I25" s="54">
        <v>16955.377</v>
      </c>
      <c r="J25" s="54">
        <v>8477.6882999999998</v>
      </c>
      <c r="K25" s="54">
        <v>8477.6887000000006</v>
      </c>
    </row>
    <row r="26" spans="1:11" ht="108" customHeight="1">
      <c r="A26" s="46">
        <v>22</v>
      </c>
      <c r="B26" s="39" t="s">
        <v>1588</v>
      </c>
      <c r="C26" s="43" t="s">
        <v>505</v>
      </c>
      <c r="D26" s="40"/>
      <c r="E26" s="40"/>
      <c r="F26" s="51">
        <v>2014</v>
      </c>
      <c r="G26" s="40">
        <v>30</v>
      </c>
      <c r="H26" s="40" t="s">
        <v>1670</v>
      </c>
      <c r="I26" s="54">
        <v>23.184999999999999</v>
      </c>
      <c r="J26" s="54">
        <v>23.184999999999999</v>
      </c>
      <c r="K26" s="54" t="s">
        <v>1466</v>
      </c>
    </row>
    <row r="27" spans="1:11" ht="81.75" customHeight="1">
      <c r="A27" s="46">
        <v>23</v>
      </c>
      <c r="B27" s="39" t="s">
        <v>1588</v>
      </c>
      <c r="C27" s="43" t="s">
        <v>506</v>
      </c>
      <c r="D27" s="40"/>
      <c r="E27" s="40"/>
      <c r="F27" s="51">
        <v>2014</v>
      </c>
      <c r="G27" s="40">
        <v>108</v>
      </c>
      <c r="H27" s="40" t="s">
        <v>1670</v>
      </c>
      <c r="I27" s="54">
        <v>30.925999999999998</v>
      </c>
      <c r="J27" s="54">
        <f>I27</f>
        <v>30.925999999999998</v>
      </c>
      <c r="K27" s="54" t="s">
        <v>1466</v>
      </c>
    </row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conditionalFormatting sqref="I5:K27">
    <cfRule type="cellIs" dxfId="10" priority="1" stopIfTrue="1" operator="equal">
      <formula>0</formula>
    </cfRule>
  </conditionalFormatting>
  <pageMargins left="0.7" right="0.7" top="0.75" bottom="0.75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99"/>
  <sheetViews>
    <sheetView zoomScale="55" zoomScaleNormal="55" workbookViewId="0">
      <pane ySplit="4" topLeftCell="A5" activePane="bottomLeft" state="frozen"/>
      <selection pane="bottomLeft" activeCell="Q13" sqref="Q13"/>
    </sheetView>
  </sheetViews>
  <sheetFormatPr defaultColWidth="14.44140625" defaultRowHeight="15" customHeight="1"/>
  <cols>
    <col min="1" max="1" width="4.33203125" customWidth="1"/>
    <col min="2" max="2" width="41.109375" customWidth="1"/>
    <col min="3" max="3" width="29" customWidth="1"/>
    <col min="4" max="4" width="17.44140625" customWidth="1"/>
    <col min="5" max="5" width="19.33203125" customWidth="1"/>
    <col min="6" max="6" width="9.5546875" customWidth="1"/>
    <col min="7" max="7" width="15.6640625" customWidth="1"/>
    <col min="8" max="8" width="17.109375" customWidth="1"/>
    <col min="9" max="9" width="15.5546875" customWidth="1"/>
    <col min="10" max="10" width="14.33203125" customWidth="1"/>
    <col min="11" max="11" width="14.6640625" customWidth="1"/>
    <col min="12" max="26" width="9" customWidth="1"/>
  </cols>
  <sheetData>
    <row r="1" spans="1:11" ht="21.75" customHeight="1">
      <c r="A1" s="104"/>
      <c r="B1" s="149" t="s">
        <v>1659</v>
      </c>
      <c r="C1" s="150"/>
      <c r="D1" s="150"/>
      <c r="E1" s="150"/>
      <c r="F1" s="150"/>
      <c r="G1" s="150"/>
      <c r="H1" s="150"/>
      <c r="I1" s="150"/>
      <c r="J1" s="150"/>
      <c r="K1" s="150"/>
    </row>
    <row r="2" spans="1:11" ht="39" customHeight="1">
      <c r="A2" s="151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1" t="s">
        <v>6</v>
      </c>
      <c r="H2" s="151" t="s">
        <v>7</v>
      </c>
      <c r="I2" s="154" t="s">
        <v>247</v>
      </c>
      <c r="J2" s="155"/>
      <c r="K2" s="156"/>
    </row>
    <row r="3" spans="1:11" ht="37.5" customHeight="1">
      <c r="A3" s="152"/>
      <c r="B3" s="160"/>
      <c r="C3" s="152"/>
      <c r="D3" s="152"/>
      <c r="E3" s="152"/>
      <c r="F3" s="152"/>
      <c r="G3" s="152"/>
      <c r="H3" s="152"/>
      <c r="I3" s="41" t="s">
        <v>248</v>
      </c>
      <c r="J3" s="41" t="s">
        <v>249</v>
      </c>
      <c r="K3" s="41" t="s">
        <v>250</v>
      </c>
    </row>
    <row r="4" spans="1:11" ht="30" customHeight="1">
      <c r="A4" s="153"/>
      <c r="B4" s="161"/>
      <c r="C4" s="153"/>
      <c r="D4" s="153"/>
      <c r="E4" s="153"/>
      <c r="F4" s="153"/>
      <c r="G4" s="153"/>
      <c r="H4" s="153"/>
      <c r="I4" s="41" t="s">
        <v>340</v>
      </c>
      <c r="J4" s="41" t="s">
        <v>340</v>
      </c>
      <c r="K4" s="41" t="s">
        <v>340</v>
      </c>
    </row>
    <row r="5" spans="1:11" ht="46.5" customHeight="1">
      <c r="A5" s="46">
        <v>1</v>
      </c>
      <c r="B5" s="38" t="s">
        <v>1499</v>
      </c>
      <c r="C5" s="43" t="s">
        <v>507</v>
      </c>
      <c r="D5" s="40" t="s">
        <v>508</v>
      </c>
      <c r="E5" s="40" t="s">
        <v>509</v>
      </c>
      <c r="F5" s="40">
        <v>2015</v>
      </c>
      <c r="G5" s="40">
        <v>120</v>
      </c>
      <c r="H5" s="40" t="s">
        <v>12</v>
      </c>
      <c r="I5" s="55">
        <v>38334.063999999998</v>
      </c>
      <c r="J5" s="55">
        <v>12715.386500000001</v>
      </c>
      <c r="K5" s="55">
        <f t="shared" ref="K5:K6" si="0">I5-J5</f>
        <v>25618.677499999998</v>
      </c>
    </row>
    <row r="6" spans="1:11" ht="46.5" customHeight="1">
      <c r="A6" s="46">
        <v>2</v>
      </c>
      <c r="B6" s="38" t="s">
        <v>1657</v>
      </c>
      <c r="C6" s="43" t="s">
        <v>510</v>
      </c>
      <c r="D6" s="40" t="s">
        <v>511</v>
      </c>
      <c r="E6" s="40" t="s">
        <v>511</v>
      </c>
      <c r="F6" s="40">
        <v>2015</v>
      </c>
      <c r="G6" s="40">
        <v>100</v>
      </c>
      <c r="H6" s="40" t="s">
        <v>12</v>
      </c>
      <c r="I6" s="55">
        <v>36692.263220000001</v>
      </c>
      <c r="J6" s="55">
        <v>7716.500610000001</v>
      </c>
      <c r="K6" s="55">
        <f t="shared" si="0"/>
        <v>28975.762609999998</v>
      </c>
    </row>
    <row r="7" spans="1:11" ht="49.5" customHeight="1">
      <c r="A7" s="46">
        <v>3</v>
      </c>
      <c r="B7" s="38" t="s">
        <v>1658</v>
      </c>
      <c r="C7" s="43" t="s">
        <v>512</v>
      </c>
      <c r="D7" s="40" t="s">
        <v>513</v>
      </c>
      <c r="E7" s="40" t="s">
        <v>513</v>
      </c>
      <c r="F7" s="40">
        <v>2015</v>
      </c>
      <c r="G7" s="40">
        <v>20</v>
      </c>
      <c r="H7" s="40" t="s">
        <v>12</v>
      </c>
      <c r="I7" s="55">
        <v>1585.38831</v>
      </c>
      <c r="J7" s="55">
        <v>1585.38831</v>
      </c>
      <c r="K7" s="55" t="s">
        <v>1466</v>
      </c>
    </row>
    <row r="8" spans="1:11" ht="55.5" customHeight="1">
      <c r="A8" s="46">
        <v>4</v>
      </c>
      <c r="B8" s="38" t="s">
        <v>1591</v>
      </c>
      <c r="C8" s="43" t="s">
        <v>514</v>
      </c>
      <c r="D8" s="40" t="s">
        <v>373</v>
      </c>
      <c r="E8" s="40" t="s">
        <v>373</v>
      </c>
      <c r="F8" s="40">
        <v>2015</v>
      </c>
      <c r="G8" s="40">
        <v>8</v>
      </c>
      <c r="H8" s="40" t="s">
        <v>95</v>
      </c>
      <c r="I8" s="55">
        <v>697.24400000000003</v>
      </c>
      <c r="J8" s="55">
        <v>697.24400000000003</v>
      </c>
      <c r="K8" s="55" t="s">
        <v>1466</v>
      </c>
    </row>
    <row r="9" spans="1:11" ht="92.25" customHeight="1">
      <c r="A9" s="46">
        <v>5</v>
      </c>
      <c r="B9" s="38" t="s">
        <v>1588</v>
      </c>
      <c r="C9" s="43" t="s">
        <v>515</v>
      </c>
      <c r="D9" s="40"/>
      <c r="E9" s="40"/>
      <c r="F9" s="40">
        <v>2015</v>
      </c>
      <c r="G9" s="40">
        <v>30</v>
      </c>
      <c r="H9" s="40" t="s">
        <v>1670</v>
      </c>
      <c r="I9" s="55">
        <v>20</v>
      </c>
      <c r="J9" s="55">
        <v>20</v>
      </c>
      <c r="K9" s="55" t="s">
        <v>1466</v>
      </c>
    </row>
    <row r="10" spans="1:11" ht="65.25" customHeight="1">
      <c r="A10" s="46">
        <v>6</v>
      </c>
      <c r="B10" s="38" t="s">
        <v>1588</v>
      </c>
      <c r="C10" s="43" t="s">
        <v>516</v>
      </c>
      <c r="D10" s="40"/>
      <c r="E10" s="40"/>
      <c r="F10" s="40">
        <v>2015</v>
      </c>
      <c r="G10" s="40">
        <v>30</v>
      </c>
      <c r="H10" s="40" t="s">
        <v>1670</v>
      </c>
      <c r="I10" s="55">
        <v>49.9</v>
      </c>
      <c r="J10" s="55">
        <v>49.9</v>
      </c>
      <c r="K10" s="55" t="s">
        <v>1466</v>
      </c>
    </row>
    <row r="11" spans="1:11" ht="69.75" customHeight="1">
      <c r="A11" s="46">
        <v>7</v>
      </c>
      <c r="B11" s="38" t="s">
        <v>1588</v>
      </c>
      <c r="C11" s="43" t="s">
        <v>517</v>
      </c>
      <c r="D11" s="40"/>
      <c r="E11" s="40"/>
      <c r="F11" s="40">
        <v>2015</v>
      </c>
      <c r="G11" s="40">
        <v>30</v>
      </c>
      <c r="H11" s="40" t="s">
        <v>1670</v>
      </c>
      <c r="I11" s="55">
        <v>20.100000000000001</v>
      </c>
      <c r="J11" s="55">
        <v>20.100000000000001</v>
      </c>
      <c r="K11" s="55" t="s">
        <v>1466</v>
      </c>
    </row>
    <row r="12" spans="1:11" ht="48.75" customHeight="1">
      <c r="A12" s="46">
        <v>8</v>
      </c>
      <c r="B12" s="38" t="s">
        <v>1538</v>
      </c>
      <c r="C12" s="43" t="s">
        <v>518</v>
      </c>
      <c r="D12" s="40" t="s">
        <v>90</v>
      </c>
      <c r="E12" s="40" t="s">
        <v>90</v>
      </c>
      <c r="F12" s="40">
        <v>2015</v>
      </c>
      <c r="G12" s="40">
        <v>93</v>
      </c>
      <c r="H12" s="40" t="s">
        <v>12</v>
      </c>
      <c r="I12" s="55">
        <v>12905.8</v>
      </c>
      <c r="J12" s="55">
        <v>6452.9</v>
      </c>
      <c r="K12" s="55">
        <v>6452.9</v>
      </c>
    </row>
    <row r="13" spans="1:11" ht="42.75" customHeight="1">
      <c r="A13" s="46">
        <v>9</v>
      </c>
      <c r="B13" s="38" t="s">
        <v>1519</v>
      </c>
      <c r="C13" s="43" t="s">
        <v>519</v>
      </c>
      <c r="D13" s="40" t="s">
        <v>520</v>
      </c>
      <c r="E13" s="40" t="s">
        <v>109</v>
      </c>
      <c r="F13" s="40">
        <v>2015</v>
      </c>
      <c r="G13" s="40">
        <v>50</v>
      </c>
      <c r="H13" s="40" t="s">
        <v>95</v>
      </c>
      <c r="I13" s="55">
        <f t="shared" ref="I13:I14" si="1">SUM(J13:N13)</f>
        <v>4251.0529999999999</v>
      </c>
      <c r="J13" s="56">
        <v>4027.5729999999999</v>
      </c>
      <c r="K13" s="55">
        <v>223.48</v>
      </c>
    </row>
    <row r="14" spans="1:11" ht="48.75" customHeight="1">
      <c r="A14" s="46">
        <v>10</v>
      </c>
      <c r="B14" s="38" t="s">
        <v>1585</v>
      </c>
      <c r="C14" s="43" t="s">
        <v>521</v>
      </c>
      <c r="D14" s="40" t="s">
        <v>522</v>
      </c>
      <c r="E14" s="40" t="s">
        <v>523</v>
      </c>
      <c r="F14" s="40">
        <v>2015</v>
      </c>
      <c r="G14" s="40">
        <v>53.5</v>
      </c>
      <c r="H14" s="40" t="s">
        <v>27</v>
      </c>
      <c r="I14" s="55">
        <f t="shared" si="1"/>
        <v>3591.5030000000002</v>
      </c>
      <c r="J14" s="56">
        <v>506.53399999999999</v>
      </c>
      <c r="K14" s="55">
        <f>2245.273+703.548+136.148</f>
        <v>3084.9690000000001</v>
      </c>
    </row>
    <row r="15" spans="1:11" ht="12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" footer="0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99"/>
  <sheetViews>
    <sheetView zoomScale="55" zoomScaleNormal="55" workbookViewId="0">
      <pane ySplit="4" topLeftCell="A31" activePane="bottomLeft" state="frozen"/>
      <selection pane="bottomLeft" activeCell="I2" sqref="I2:K39"/>
    </sheetView>
  </sheetViews>
  <sheetFormatPr defaultColWidth="14.44140625" defaultRowHeight="15" customHeight="1"/>
  <cols>
    <col min="1" max="1" width="4.33203125" customWidth="1"/>
    <col min="2" max="2" width="39.44140625" customWidth="1"/>
    <col min="3" max="3" width="29.109375" customWidth="1"/>
    <col min="4" max="4" width="25.44140625" customWidth="1"/>
    <col min="5" max="5" width="21.6640625" customWidth="1"/>
    <col min="6" max="6" width="16.6640625" customWidth="1"/>
    <col min="7" max="7" width="17.33203125" customWidth="1"/>
    <col min="8" max="9" width="16.6640625" customWidth="1"/>
    <col min="10" max="10" width="15.5546875" customWidth="1"/>
    <col min="11" max="11" width="16" customWidth="1"/>
    <col min="12" max="26" width="9" customWidth="1"/>
  </cols>
  <sheetData>
    <row r="1" spans="1:11" ht="34.5" customHeight="1">
      <c r="A1" s="104"/>
      <c r="B1" s="149" t="s">
        <v>1656</v>
      </c>
      <c r="C1" s="150"/>
      <c r="D1" s="150"/>
      <c r="E1" s="150"/>
      <c r="F1" s="150"/>
      <c r="G1" s="150"/>
      <c r="H1" s="150"/>
      <c r="I1" s="150"/>
      <c r="J1" s="150"/>
      <c r="K1" s="150"/>
    </row>
    <row r="2" spans="1:11" ht="46.5" customHeight="1">
      <c r="A2" s="151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1" t="s">
        <v>1644</v>
      </c>
      <c r="H2" s="151" t="s">
        <v>7</v>
      </c>
      <c r="I2" s="154" t="s">
        <v>1672</v>
      </c>
      <c r="J2" s="155"/>
      <c r="K2" s="156"/>
    </row>
    <row r="3" spans="1:11" ht="66.75" customHeight="1">
      <c r="A3" s="152"/>
      <c r="B3" s="152"/>
      <c r="C3" s="152"/>
      <c r="D3" s="152"/>
      <c r="E3" s="152"/>
      <c r="F3" s="152"/>
      <c r="G3" s="152"/>
      <c r="H3" s="152"/>
      <c r="I3" s="41" t="s">
        <v>248</v>
      </c>
      <c r="J3" s="41" t="s">
        <v>249</v>
      </c>
      <c r="K3" s="41" t="s">
        <v>250</v>
      </c>
    </row>
    <row r="4" spans="1:11" ht="26.25" customHeight="1">
      <c r="A4" s="153"/>
      <c r="B4" s="152"/>
      <c r="C4" s="153"/>
      <c r="D4" s="153"/>
      <c r="E4" s="153"/>
      <c r="F4" s="153"/>
      <c r="G4" s="153"/>
      <c r="H4" s="153"/>
      <c r="I4" s="41" t="s">
        <v>340</v>
      </c>
      <c r="J4" s="41" t="s">
        <v>340</v>
      </c>
      <c r="K4" s="41" t="s">
        <v>340</v>
      </c>
    </row>
    <row r="5" spans="1:11" ht="75" customHeight="1">
      <c r="A5" s="46">
        <v>1</v>
      </c>
      <c r="B5" s="38" t="s">
        <v>1652</v>
      </c>
      <c r="C5" s="43" t="s">
        <v>1645</v>
      </c>
      <c r="D5" s="40" t="s">
        <v>525</v>
      </c>
      <c r="E5" s="40" t="s">
        <v>526</v>
      </c>
      <c r="F5" s="40">
        <v>2016</v>
      </c>
      <c r="G5" s="40">
        <v>110</v>
      </c>
      <c r="H5" s="40" t="s">
        <v>12</v>
      </c>
      <c r="I5" s="55">
        <v>21792.2</v>
      </c>
      <c r="J5" s="55">
        <v>10896.1</v>
      </c>
      <c r="K5" s="55">
        <v>10896.1</v>
      </c>
    </row>
    <row r="6" spans="1:11" ht="85.5" customHeight="1">
      <c r="A6" s="46">
        <v>2</v>
      </c>
      <c r="B6" s="38" t="s">
        <v>1544</v>
      </c>
      <c r="C6" s="43" t="s">
        <v>527</v>
      </c>
      <c r="D6" s="40" t="s">
        <v>528</v>
      </c>
      <c r="E6" s="40" t="s">
        <v>528</v>
      </c>
      <c r="F6" s="40">
        <v>2016</v>
      </c>
      <c r="G6" s="40">
        <v>14</v>
      </c>
      <c r="H6" s="40" t="s">
        <v>27</v>
      </c>
      <c r="I6" s="57">
        <v>274.7</v>
      </c>
      <c r="J6" s="57">
        <v>274.7</v>
      </c>
      <c r="K6" s="55" t="s">
        <v>1466</v>
      </c>
    </row>
    <row r="7" spans="1:11" ht="78.75" customHeight="1">
      <c r="A7" s="46">
        <v>3</v>
      </c>
      <c r="B7" s="38" t="s">
        <v>1588</v>
      </c>
      <c r="C7" s="43" t="s">
        <v>529</v>
      </c>
      <c r="D7" s="40" t="s">
        <v>530</v>
      </c>
      <c r="E7" s="40" t="s">
        <v>530</v>
      </c>
      <c r="F7" s="40">
        <v>2016</v>
      </c>
      <c r="G7" s="40">
        <v>40</v>
      </c>
      <c r="H7" s="40" t="s">
        <v>27</v>
      </c>
      <c r="I7" s="58">
        <v>400</v>
      </c>
      <c r="J7" s="58">
        <v>400</v>
      </c>
      <c r="K7" s="55" t="s">
        <v>1466</v>
      </c>
    </row>
    <row r="8" spans="1:11" ht="53.25" customHeight="1">
      <c r="A8" s="46">
        <v>4</v>
      </c>
      <c r="B8" s="38" t="s">
        <v>1588</v>
      </c>
      <c r="C8" s="43" t="s">
        <v>1646</v>
      </c>
      <c r="D8" s="40" t="s">
        <v>531</v>
      </c>
      <c r="E8" s="40" t="s">
        <v>532</v>
      </c>
      <c r="F8" s="40">
        <v>2016</v>
      </c>
      <c r="G8" s="40">
        <v>40</v>
      </c>
      <c r="H8" s="40" t="s">
        <v>27</v>
      </c>
      <c r="I8" s="58">
        <v>400</v>
      </c>
      <c r="J8" s="58">
        <v>400</v>
      </c>
      <c r="K8" s="55" t="s">
        <v>1466</v>
      </c>
    </row>
    <row r="9" spans="1:11" ht="42" customHeight="1">
      <c r="A9" s="46">
        <v>5</v>
      </c>
      <c r="B9" s="38" t="s">
        <v>1500</v>
      </c>
      <c r="C9" s="43" t="s">
        <v>533</v>
      </c>
      <c r="D9" s="40" t="s">
        <v>324</v>
      </c>
      <c r="E9" s="40" t="s">
        <v>324</v>
      </c>
      <c r="F9" s="40">
        <v>2016</v>
      </c>
      <c r="G9" s="40">
        <v>12</v>
      </c>
      <c r="H9" s="40" t="s">
        <v>873</v>
      </c>
      <c r="I9" s="58">
        <v>1402.99954</v>
      </c>
      <c r="J9" s="58">
        <v>701.49977000000001</v>
      </c>
      <c r="K9" s="55">
        <v>701.49977000000001</v>
      </c>
    </row>
    <row r="10" spans="1:11" ht="43.5" customHeight="1">
      <c r="A10" s="46">
        <v>6</v>
      </c>
      <c r="B10" s="38" t="s">
        <v>1575</v>
      </c>
      <c r="C10" s="43" t="s">
        <v>534</v>
      </c>
      <c r="D10" s="40" t="s">
        <v>535</v>
      </c>
      <c r="E10" s="40" t="s">
        <v>536</v>
      </c>
      <c r="F10" s="40">
        <v>2016</v>
      </c>
      <c r="G10" s="40">
        <v>110</v>
      </c>
      <c r="H10" s="40" t="s">
        <v>12</v>
      </c>
      <c r="I10" s="58">
        <v>17400.203000000001</v>
      </c>
      <c r="J10" s="58">
        <v>8193.9189999999999</v>
      </c>
      <c r="K10" s="55">
        <v>9206.2839999999997</v>
      </c>
    </row>
    <row r="11" spans="1:11" ht="56.25" customHeight="1">
      <c r="A11" s="46">
        <v>7</v>
      </c>
      <c r="B11" s="38" t="s">
        <v>1588</v>
      </c>
      <c r="C11" s="43" t="s">
        <v>537</v>
      </c>
      <c r="D11" s="40" t="s">
        <v>149</v>
      </c>
      <c r="E11" s="40" t="s">
        <v>538</v>
      </c>
      <c r="F11" s="40">
        <v>2016</v>
      </c>
      <c r="G11" s="40">
        <v>30</v>
      </c>
      <c r="H11" s="40" t="s">
        <v>27</v>
      </c>
      <c r="I11" s="58">
        <v>669.55499999999995</v>
      </c>
      <c r="J11" s="55">
        <v>669.55499999999995</v>
      </c>
      <c r="K11" s="57" t="s">
        <v>1466</v>
      </c>
    </row>
    <row r="12" spans="1:11" ht="52.5" customHeight="1">
      <c r="A12" s="46">
        <v>8</v>
      </c>
      <c r="B12" s="38" t="s">
        <v>1588</v>
      </c>
      <c r="C12" s="43" t="s">
        <v>539</v>
      </c>
      <c r="D12" s="40" t="s">
        <v>540</v>
      </c>
      <c r="E12" s="40" t="s">
        <v>540</v>
      </c>
      <c r="F12" s="40">
        <v>2016</v>
      </c>
      <c r="G12" s="40">
        <v>75</v>
      </c>
      <c r="H12" s="40" t="s">
        <v>27</v>
      </c>
      <c r="I12" s="58">
        <v>800</v>
      </c>
      <c r="J12" s="55">
        <v>800</v>
      </c>
      <c r="K12" s="57" t="s">
        <v>1466</v>
      </c>
    </row>
    <row r="13" spans="1:11" ht="50.25" customHeight="1">
      <c r="A13" s="46">
        <v>9</v>
      </c>
      <c r="B13" s="38" t="s">
        <v>1653</v>
      </c>
      <c r="C13" s="43" t="s">
        <v>541</v>
      </c>
      <c r="D13" s="40" t="s">
        <v>542</v>
      </c>
      <c r="E13" s="40" t="s">
        <v>543</v>
      </c>
      <c r="F13" s="40">
        <v>2016</v>
      </c>
      <c r="G13" s="40">
        <v>52</v>
      </c>
      <c r="H13" s="40" t="s">
        <v>27</v>
      </c>
      <c r="I13" s="58">
        <v>695.20499999999993</v>
      </c>
      <c r="J13" s="55">
        <v>395.20499999999998</v>
      </c>
      <c r="K13" s="58">
        <v>300</v>
      </c>
    </row>
    <row r="14" spans="1:11" ht="59.25" customHeight="1">
      <c r="A14" s="46">
        <v>10</v>
      </c>
      <c r="B14" s="38" t="s">
        <v>1653</v>
      </c>
      <c r="C14" s="43" t="s">
        <v>544</v>
      </c>
      <c r="D14" s="40" t="s">
        <v>545</v>
      </c>
      <c r="E14" s="40" t="s">
        <v>546</v>
      </c>
      <c r="F14" s="40">
        <v>2016</v>
      </c>
      <c r="G14" s="40">
        <v>52</v>
      </c>
      <c r="H14" s="40" t="s">
        <v>27</v>
      </c>
      <c r="I14" s="58">
        <v>388.06599999999997</v>
      </c>
      <c r="J14" s="55">
        <v>388.06599999999997</v>
      </c>
      <c r="K14" s="57" t="s">
        <v>1466</v>
      </c>
    </row>
    <row r="15" spans="1:11" ht="47.25" customHeight="1">
      <c r="A15" s="46">
        <v>11</v>
      </c>
      <c r="B15" s="38" t="s">
        <v>1544</v>
      </c>
      <c r="C15" s="43" t="s">
        <v>547</v>
      </c>
      <c r="D15" s="40" t="s">
        <v>548</v>
      </c>
      <c r="E15" s="40" t="s">
        <v>549</v>
      </c>
      <c r="F15" s="40">
        <v>2016</v>
      </c>
      <c r="G15" s="40">
        <v>52</v>
      </c>
      <c r="H15" s="40" t="s">
        <v>27</v>
      </c>
      <c r="I15" s="58">
        <v>1488.566</v>
      </c>
      <c r="J15" s="55">
        <v>1488.47163</v>
      </c>
      <c r="K15" s="57" t="s">
        <v>1466</v>
      </c>
    </row>
    <row r="16" spans="1:11" ht="40.5" customHeight="1">
      <c r="A16" s="46">
        <v>12</v>
      </c>
      <c r="B16" s="38" t="s">
        <v>1544</v>
      </c>
      <c r="C16" s="43" t="s">
        <v>1647</v>
      </c>
      <c r="D16" s="40" t="s">
        <v>550</v>
      </c>
      <c r="E16" s="40" t="s">
        <v>551</v>
      </c>
      <c r="F16" s="40">
        <v>2016</v>
      </c>
      <c r="G16" s="40">
        <v>52</v>
      </c>
      <c r="H16" s="40" t="s">
        <v>27</v>
      </c>
      <c r="I16" s="58">
        <v>1268.067</v>
      </c>
      <c r="J16" s="55">
        <v>1268.067</v>
      </c>
      <c r="K16" s="57" t="s">
        <v>1466</v>
      </c>
    </row>
    <row r="17" spans="1:11" ht="36" customHeight="1">
      <c r="A17" s="46">
        <v>13</v>
      </c>
      <c r="B17" s="38" t="s">
        <v>1516</v>
      </c>
      <c r="C17" s="43" t="s">
        <v>552</v>
      </c>
      <c r="D17" s="40" t="s">
        <v>553</v>
      </c>
      <c r="E17" s="40" t="s">
        <v>553</v>
      </c>
      <c r="F17" s="40">
        <v>2016</v>
      </c>
      <c r="G17" s="40">
        <v>7</v>
      </c>
      <c r="H17" s="40" t="s">
        <v>95</v>
      </c>
      <c r="I17" s="58">
        <v>381.7</v>
      </c>
      <c r="J17" s="55">
        <v>337.25</v>
      </c>
      <c r="K17" s="58">
        <v>44.45</v>
      </c>
    </row>
    <row r="18" spans="1:11" ht="42.75" customHeight="1">
      <c r="A18" s="46">
        <v>14</v>
      </c>
      <c r="B18" s="38" t="s">
        <v>1516</v>
      </c>
      <c r="C18" s="43" t="s">
        <v>554</v>
      </c>
      <c r="D18" s="40" t="s">
        <v>536</v>
      </c>
      <c r="E18" s="40" t="s">
        <v>536</v>
      </c>
      <c r="F18" s="40">
        <v>2016</v>
      </c>
      <c r="G18" s="40">
        <v>56</v>
      </c>
      <c r="H18" s="40" t="s">
        <v>27</v>
      </c>
      <c r="I18" s="58">
        <v>1900</v>
      </c>
      <c r="J18" s="55">
        <v>1700</v>
      </c>
      <c r="K18" s="58">
        <v>200</v>
      </c>
    </row>
    <row r="19" spans="1:11" ht="36.75" customHeight="1">
      <c r="A19" s="46">
        <v>15</v>
      </c>
      <c r="B19" s="39" t="s">
        <v>1516</v>
      </c>
      <c r="C19" s="43" t="s">
        <v>555</v>
      </c>
      <c r="D19" s="40" t="s">
        <v>536</v>
      </c>
      <c r="E19" s="40" t="s">
        <v>556</v>
      </c>
      <c r="F19" s="40">
        <v>2016</v>
      </c>
      <c r="G19" s="40">
        <v>56</v>
      </c>
      <c r="H19" s="40" t="s">
        <v>27</v>
      </c>
      <c r="I19" s="58">
        <v>1900</v>
      </c>
      <c r="J19" s="55">
        <v>1700</v>
      </c>
      <c r="K19" s="58">
        <v>200</v>
      </c>
    </row>
    <row r="20" spans="1:11" ht="44.25" customHeight="1">
      <c r="A20" s="46">
        <v>16</v>
      </c>
      <c r="B20" s="39" t="s">
        <v>1516</v>
      </c>
      <c r="C20" s="43" t="s">
        <v>557</v>
      </c>
      <c r="D20" s="40" t="s">
        <v>536</v>
      </c>
      <c r="E20" s="40" t="s">
        <v>558</v>
      </c>
      <c r="F20" s="40">
        <v>2016</v>
      </c>
      <c r="G20" s="40">
        <v>56</v>
      </c>
      <c r="H20" s="40" t="s">
        <v>27</v>
      </c>
      <c r="I20" s="58">
        <v>1900</v>
      </c>
      <c r="J20" s="55">
        <v>1700</v>
      </c>
      <c r="K20" s="58">
        <v>200</v>
      </c>
    </row>
    <row r="21" spans="1:11" ht="44.25" customHeight="1">
      <c r="A21" s="46">
        <v>17</v>
      </c>
      <c r="B21" s="39" t="s">
        <v>559</v>
      </c>
      <c r="C21" s="43" t="s">
        <v>560</v>
      </c>
      <c r="D21" s="40" t="s">
        <v>1648</v>
      </c>
      <c r="E21" s="40" t="s">
        <v>1648</v>
      </c>
      <c r="F21" s="40">
        <v>2016</v>
      </c>
      <c r="G21" s="40">
        <v>90</v>
      </c>
      <c r="H21" s="40" t="s">
        <v>27</v>
      </c>
      <c r="I21" s="58">
        <f>SUM(J21:K21)</f>
        <v>4128.7049999999999</v>
      </c>
      <c r="J21" s="55">
        <v>200</v>
      </c>
      <c r="K21" s="58">
        <v>3928.7049999999999</v>
      </c>
    </row>
    <row r="22" spans="1:11" ht="51.75" customHeight="1">
      <c r="A22" s="46">
        <v>18</v>
      </c>
      <c r="B22" s="39" t="s">
        <v>1606</v>
      </c>
      <c r="C22" s="43" t="s">
        <v>561</v>
      </c>
      <c r="D22" s="40" t="s">
        <v>501</v>
      </c>
      <c r="E22" s="40" t="s">
        <v>562</v>
      </c>
      <c r="F22" s="40">
        <v>2016</v>
      </c>
      <c r="G22" s="40">
        <v>13</v>
      </c>
      <c r="H22" s="40" t="s">
        <v>95</v>
      </c>
      <c r="I22" s="58">
        <v>599.74099999999999</v>
      </c>
      <c r="J22" s="55">
        <v>599.74099999999999</v>
      </c>
      <c r="K22" s="57" t="s">
        <v>1466</v>
      </c>
    </row>
    <row r="23" spans="1:11" ht="55.5" customHeight="1">
      <c r="A23" s="46">
        <v>19</v>
      </c>
      <c r="B23" s="39" t="s">
        <v>1652</v>
      </c>
      <c r="C23" s="43" t="s">
        <v>563</v>
      </c>
      <c r="D23" s="40" t="s">
        <v>449</v>
      </c>
      <c r="E23" s="40" t="s">
        <v>448</v>
      </c>
      <c r="F23" s="40">
        <v>2016</v>
      </c>
      <c r="G23" s="40">
        <v>52</v>
      </c>
      <c r="H23" s="40" t="s">
        <v>27</v>
      </c>
      <c r="I23" s="58">
        <v>1500</v>
      </c>
      <c r="J23" s="55">
        <v>1500</v>
      </c>
      <c r="K23" s="57" t="s">
        <v>1466</v>
      </c>
    </row>
    <row r="24" spans="1:11" ht="41.25" customHeight="1">
      <c r="A24" s="46">
        <v>20</v>
      </c>
      <c r="B24" s="39" t="s">
        <v>1500</v>
      </c>
      <c r="C24" s="43" t="s">
        <v>564</v>
      </c>
      <c r="D24" s="40" t="s">
        <v>565</v>
      </c>
      <c r="E24" s="40" t="s">
        <v>566</v>
      </c>
      <c r="F24" s="40">
        <v>2016</v>
      </c>
      <c r="G24" s="40">
        <v>8</v>
      </c>
      <c r="H24" s="40" t="s">
        <v>95</v>
      </c>
      <c r="I24" s="58">
        <v>599.75300000000004</v>
      </c>
      <c r="J24" s="55">
        <v>599.75300000000004</v>
      </c>
      <c r="K24" s="57" t="s">
        <v>1466</v>
      </c>
    </row>
    <row r="25" spans="1:11" ht="40.5" customHeight="1">
      <c r="A25" s="46">
        <v>21</v>
      </c>
      <c r="B25" s="39" t="s">
        <v>1545</v>
      </c>
      <c r="C25" s="43" t="s">
        <v>567</v>
      </c>
      <c r="D25" s="40" t="s">
        <v>568</v>
      </c>
      <c r="E25" s="40" t="s">
        <v>48</v>
      </c>
      <c r="F25" s="40">
        <v>2016</v>
      </c>
      <c r="G25" s="40">
        <v>52</v>
      </c>
      <c r="H25" s="40" t="s">
        <v>27</v>
      </c>
      <c r="I25" s="58">
        <v>800</v>
      </c>
      <c r="J25" s="55">
        <v>800</v>
      </c>
      <c r="K25" s="57" t="s">
        <v>1466</v>
      </c>
    </row>
    <row r="26" spans="1:11" ht="48.75" customHeight="1">
      <c r="A26" s="46">
        <v>22</v>
      </c>
      <c r="B26" s="39" t="s">
        <v>401</v>
      </c>
      <c r="C26" s="43" t="s">
        <v>569</v>
      </c>
      <c r="D26" s="40" t="s">
        <v>570</v>
      </c>
      <c r="E26" s="40" t="s">
        <v>570</v>
      </c>
      <c r="F26" s="40">
        <v>2016</v>
      </c>
      <c r="G26" s="40">
        <v>52</v>
      </c>
      <c r="H26" s="40" t="s">
        <v>27</v>
      </c>
      <c r="I26" s="58">
        <v>799.99955999999997</v>
      </c>
      <c r="J26" s="55">
        <v>799.99955999999997</v>
      </c>
      <c r="K26" s="57" t="s">
        <v>1466</v>
      </c>
    </row>
    <row r="27" spans="1:11" ht="49.5" customHeight="1">
      <c r="A27" s="46">
        <v>23</v>
      </c>
      <c r="B27" s="39" t="s">
        <v>401</v>
      </c>
      <c r="C27" s="43" t="s">
        <v>571</v>
      </c>
      <c r="D27" s="40" t="s">
        <v>572</v>
      </c>
      <c r="E27" s="40" t="s">
        <v>572</v>
      </c>
      <c r="F27" s="40">
        <v>2016</v>
      </c>
      <c r="G27" s="40">
        <v>20</v>
      </c>
      <c r="H27" s="40" t="s">
        <v>873</v>
      </c>
      <c r="I27" s="58">
        <v>898.601</v>
      </c>
      <c r="J27" s="55">
        <v>898.44560000000001</v>
      </c>
      <c r="K27" s="57" t="s">
        <v>1466</v>
      </c>
    </row>
    <row r="28" spans="1:11" ht="54" customHeight="1">
      <c r="A28" s="46">
        <v>24</v>
      </c>
      <c r="B28" s="39" t="s">
        <v>1569</v>
      </c>
      <c r="C28" s="43" t="s">
        <v>573</v>
      </c>
      <c r="D28" s="40" t="s">
        <v>574</v>
      </c>
      <c r="E28" s="40" t="s">
        <v>575</v>
      </c>
      <c r="F28" s="40">
        <v>2016</v>
      </c>
      <c r="G28" s="40">
        <v>30</v>
      </c>
      <c r="H28" s="40" t="s">
        <v>12</v>
      </c>
      <c r="I28" s="58">
        <v>1515.24</v>
      </c>
      <c r="J28" s="55">
        <v>900</v>
      </c>
      <c r="K28" s="58">
        <f>I28-J28</f>
        <v>615.24</v>
      </c>
    </row>
    <row r="29" spans="1:11" ht="62.25" customHeight="1">
      <c r="A29" s="46">
        <v>25</v>
      </c>
      <c r="B29" s="39" t="s">
        <v>1654</v>
      </c>
      <c r="C29" s="43" t="s">
        <v>576</v>
      </c>
      <c r="D29" s="40" t="s">
        <v>1649</v>
      </c>
      <c r="E29" s="40" t="s">
        <v>1649</v>
      </c>
      <c r="F29" s="40">
        <v>2016</v>
      </c>
      <c r="G29" s="40">
        <v>8.6</v>
      </c>
      <c r="H29" s="40" t="s">
        <v>95</v>
      </c>
      <c r="I29" s="58">
        <v>1149.662</v>
      </c>
      <c r="J29" s="55">
        <v>593.1</v>
      </c>
      <c r="K29" s="58">
        <v>556.56200000000001</v>
      </c>
    </row>
    <row r="30" spans="1:11" ht="54.75" customHeight="1">
      <c r="A30" s="46">
        <v>26</v>
      </c>
      <c r="B30" s="39" t="s">
        <v>1654</v>
      </c>
      <c r="C30" s="43" t="s">
        <v>577</v>
      </c>
      <c r="D30" s="40" t="s">
        <v>578</v>
      </c>
      <c r="E30" s="40" t="s">
        <v>579</v>
      </c>
      <c r="F30" s="40">
        <v>2016</v>
      </c>
      <c r="G30" s="40">
        <v>6.5</v>
      </c>
      <c r="H30" s="40" t="s">
        <v>95</v>
      </c>
      <c r="I30" s="58">
        <v>913.51499999999987</v>
      </c>
      <c r="J30" s="55">
        <v>599.79999999999995</v>
      </c>
      <c r="K30" s="58">
        <v>313.71499999999997</v>
      </c>
    </row>
    <row r="31" spans="1:11" ht="39.75" customHeight="1">
      <c r="A31" s="46">
        <v>27</v>
      </c>
      <c r="B31" s="39" t="s">
        <v>1500</v>
      </c>
      <c r="C31" s="43" t="s">
        <v>580</v>
      </c>
      <c r="D31" s="40" t="s">
        <v>581</v>
      </c>
      <c r="E31" s="40" t="s">
        <v>582</v>
      </c>
      <c r="F31" s="40">
        <v>2016</v>
      </c>
      <c r="G31" s="40">
        <v>23.5</v>
      </c>
      <c r="H31" s="40" t="s">
        <v>873</v>
      </c>
      <c r="I31" s="58">
        <v>1877.9970000000001</v>
      </c>
      <c r="J31" s="55">
        <v>1877.9970000000001</v>
      </c>
      <c r="K31" s="57" t="s">
        <v>1466</v>
      </c>
    </row>
    <row r="32" spans="1:11" ht="82.5" customHeight="1">
      <c r="A32" s="46">
        <v>28</v>
      </c>
      <c r="B32" s="39" t="s">
        <v>1575</v>
      </c>
      <c r="C32" s="43" t="s">
        <v>1650</v>
      </c>
      <c r="D32" s="40" t="s">
        <v>583</v>
      </c>
      <c r="E32" s="40" t="s">
        <v>584</v>
      </c>
      <c r="F32" s="40">
        <v>2016</v>
      </c>
      <c r="G32" s="40">
        <v>110</v>
      </c>
      <c r="H32" s="40" t="s">
        <v>12</v>
      </c>
      <c r="I32" s="58">
        <v>24555.934000000001</v>
      </c>
      <c r="J32" s="55">
        <v>12060</v>
      </c>
      <c r="K32" s="58">
        <v>12495.933999999999</v>
      </c>
    </row>
    <row r="33" spans="1:11" ht="45" customHeight="1">
      <c r="A33" s="46">
        <v>29</v>
      </c>
      <c r="B33" s="39" t="s">
        <v>1519</v>
      </c>
      <c r="C33" s="43" t="s">
        <v>585</v>
      </c>
      <c r="D33" s="40" t="s">
        <v>586</v>
      </c>
      <c r="E33" s="40" t="s">
        <v>587</v>
      </c>
      <c r="F33" s="40">
        <v>2016</v>
      </c>
      <c r="G33" s="40">
        <v>8</v>
      </c>
      <c r="H33" s="40" t="s">
        <v>95</v>
      </c>
      <c r="I33" s="58">
        <v>905.65599999999995</v>
      </c>
      <c r="J33" s="55">
        <v>898.93799999999999</v>
      </c>
      <c r="K33" s="58">
        <v>6.718</v>
      </c>
    </row>
    <row r="34" spans="1:11" ht="43.5" customHeight="1">
      <c r="A34" s="46">
        <v>30</v>
      </c>
      <c r="B34" s="39" t="s">
        <v>1519</v>
      </c>
      <c r="C34" s="43" t="s">
        <v>588</v>
      </c>
      <c r="D34" s="40" t="s">
        <v>589</v>
      </c>
      <c r="E34" s="40" t="s">
        <v>590</v>
      </c>
      <c r="F34" s="40">
        <v>2016</v>
      </c>
      <c r="G34" s="40">
        <v>8.6999999999999993</v>
      </c>
      <c r="H34" s="40" t="s">
        <v>95</v>
      </c>
      <c r="I34" s="58">
        <v>846.9799999999999</v>
      </c>
      <c r="J34" s="55">
        <v>840.26199999999994</v>
      </c>
      <c r="K34" s="58">
        <v>6.718</v>
      </c>
    </row>
    <row r="35" spans="1:11" ht="42.75" customHeight="1">
      <c r="A35" s="46">
        <v>31</v>
      </c>
      <c r="B35" s="39" t="s">
        <v>1655</v>
      </c>
      <c r="C35" s="43" t="s">
        <v>591</v>
      </c>
      <c r="D35" s="40" t="s">
        <v>592</v>
      </c>
      <c r="E35" s="40" t="s">
        <v>502</v>
      </c>
      <c r="F35" s="40">
        <v>2016</v>
      </c>
      <c r="G35" s="40">
        <v>85</v>
      </c>
      <c r="H35" s="40" t="s">
        <v>222</v>
      </c>
      <c r="I35" s="58">
        <f>SUM(J35:K35)</f>
        <v>97313.27175</v>
      </c>
      <c r="J35" s="55">
        <v>4000</v>
      </c>
      <c r="K35" s="58">
        <v>93313.27175</v>
      </c>
    </row>
    <row r="36" spans="1:11" ht="63" customHeight="1">
      <c r="A36" s="46">
        <v>32</v>
      </c>
      <c r="B36" s="39" t="s">
        <v>401</v>
      </c>
      <c r="C36" s="43" t="s">
        <v>593</v>
      </c>
      <c r="D36" s="40" t="s">
        <v>594</v>
      </c>
      <c r="E36" s="40" t="s">
        <v>595</v>
      </c>
      <c r="F36" s="40">
        <v>2016</v>
      </c>
      <c r="G36" s="40">
        <v>100</v>
      </c>
      <c r="H36" s="40" t="s">
        <v>12</v>
      </c>
      <c r="I36" s="58">
        <v>31676.583849999999</v>
      </c>
      <c r="J36" s="55">
        <v>5067.2332200000001</v>
      </c>
      <c r="K36" s="58">
        <v>26609.350620000001</v>
      </c>
    </row>
    <row r="37" spans="1:11" ht="132" customHeight="1">
      <c r="A37" s="59">
        <v>33</v>
      </c>
      <c r="B37" s="39" t="s">
        <v>401</v>
      </c>
      <c r="C37" s="43" t="s">
        <v>1651</v>
      </c>
      <c r="D37" s="127" t="s">
        <v>596</v>
      </c>
      <c r="E37" s="127" t="s">
        <v>596</v>
      </c>
      <c r="F37" s="127">
        <v>2016</v>
      </c>
      <c r="G37" s="127">
        <v>100</v>
      </c>
      <c r="H37" s="127" t="s">
        <v>27</v>
      </c>
      <c r="I37" s="58">
        <v>4215.4859999999999</v>
      </c>
      <c r="J37" s="61">
        <v>2933.7152099999998</v>
      </c>
      <c r="K37" s="58">
        <v>1281.77079</v>
      </c>
    </row>
    <row r="38" spans="1:11" ht="42" customHeight="1">
      <c r="A38" s="59">
        <v>34</v>
      </c>
      <c r="B38" s="39" t="s">
        <v>1486</v>
      </c>
      <c r="C38" s="62" t="s">
        <v>597</v>
      </c>
      <c r="D38" s="60" t="s">
        <v>598</v>
      </c>
      <c r="E38" s="60" t="s">
        <v>598</v>
      </c>
      <c r="F38" s="60">
        <v>2016</v>
      </c>
      <c r="G38" s="63">
        <v>16.760000000000002</v>
      </c>
      <c r="H38" s="60" t="s">
        <v>873</v>
      </c>
      <c r="I38" s="58">
        <v>971.3</v>
      </c>
      <c r="J38" s="61">
        <v>971.3</v>
      </c>
      <c r="K38" s="58" t="s">
        <v>1466</v>
      </c>
    </row>
    <row r="39" spans="1:11" ht="56.25" customHeight="1">
      <c r="A39" s="59">
        <v>35</v>
      </c>
      <c r="B39" s="39" t="s">
        <v>1583</v>
      </c>
      <c r="C39" s="62" t="s">
        <v>599</v>
      </c>
      <c r="D39" s="60" t="s">
        <v>1663</v>
      </c>
      <c r="E39" s="60" t="s">
        <v>600</v>
      </c>
      <c r="F39" s="60">
        <v>2016</v>
      </c>
      <c r="G39" s="60">
        <v>22</v>
      </c>
      <c r="H39" s="60" t="s">
        <v>95</v>
      </c>
      <c r="I39" s="58">
        <v>1996.7809999999999</v>
      </c>
      <c r="J39" s="61">
        <v>1996.7809999999999</v>
      </c>
      <c r="K39" s="58" t="s">
        <v>1466</v>
      </c>
    </row>
    <row r="40" spans="1:11" ht="12.75" customHeight="1"/>
    <row r="41" spans="1:11" ht="12.75" customHeight="1"/>
    <row r="42" spans="1:11" ht="12.75" customHeight="1"/>
    <row r="43" spans="1:11" ht="12.75" customHeight="1"/>
    <row r="44" spans="1:11" ht="12.75" customHeight="1"/>
    <row r="45" spans="1:11" ht="12.75" customHeight="1"/>
    <row r="46" spans="1:11" ht="12.75" customHeight="1"/>
    <row r="47" spans="1:11" ht="12.75" customHeight="1"/>
    <row r="48" spans="1:1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0.31527777777777777" right="0.31527777777777777" top="0.74791666666666667" bottom="0.35416666666666669" header="0" footer="0"/>
  <pageSetup paperSize="9" scale="8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00"/>
  <sheetViews>
    <sheetView zoomScale="71" zoomScaleNormal="71" workbookViewId="0">
      <pane ySplit="4" topLeftCell="A47" activePane="bottomLeft" state="frozen"/>
      <selection pane="bottomLeft" activeCell="N51" sqref="N51"/>
    </sheetView>
  </sheetViews>
  <sheetFormatPr defaultColWidth="14.44140625" defaultRowHeight="15" customHeight="1"/>
  <cols>
    <col min="1" max="1" width="3.6640625" customWidth="1"/>
    <col min="2" max="2" width="37" customWidth="1"/>
    <col min="3" max="3" width="40.88671875" customWidth="1"/>
    <col min="4" max="4" width="23.5546875" customWidth="1"/>
    <col min="5" max="5" width="21.5546875" customWidth="1"/>
    <col min="6" max="6" width="11.5546875" customWidth="1"/>
    <col min="7" max="7" width="15" customWidth="1"/>
    <col min="8" max="8" width="17.5546875" customWidth="1"/>
    <col min="9" max="9" width="15.33203125" customWidth="1"/>
    <col min="10" max="10" width="15.88671875" customWidth="1"/>
    <col min="11" max="11" width="15.6640625" customWidth="1"/>
    <col min="12" max="26" width="9" customWidth="1"/>
  </cols>
  <sheetData>
    <row r="1" spans="1:11" ht="28.5" customHeight="1">
      <c r="A1" s="104"/>
      <c r="B1" s="149" t="s">
        <v>1637</v>
      </c>
      <c r="C1" s="150"/>
      <c r="D1" s="150"/>
      <c r="E1" s="150"/>
      <c r="F1" s="150"/>
      <c r="G1" s="150"/>
      <c r="H1" s="150"/>
      <c r="I1" s="150"/>
      <c r="J1" s="150"/>
      <c r="K1" s="150"/>
    </row>
    <row r="2" spans="1:11" ht="39" customHeight="1">
      <c r="A2" s="151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1" t="s">
        <v>6</v>
      </c>
      <c r="H2" s="151" t="s">
        <v>7</v>
      </c>
      <c r="I2" s="154" t="s">
        <v>247</v>
      </c>
      <c r="J2" s="155"/>
      <c r="K2" s="156"/>
    </row>
    <row r="3" spans="1:11" ht="37.5" customHeight="1">
      <c r="A3" s="152"/>
      <c r="B3" s="152"/>
      <c r="C3" s="152"/>
      <c r="D3" s="152"/>
      <c r="E3" s="152"/>
      <c r="F3" s="152"/>
      <c r="G3" s="152"/>
      <c r="H3" s="152"/>
      <c r="I3" s="41" t="s">
        <v>248</v>
      </c>
      <c r="J3" s="41" t="s">
        <v>249</v>
      </c>
      <c r="K3" s="41" t="s">
        <v>250</v>
      </c>
    </row>
    <row r="4" spans="1:11" ht="22.5" customHeight="1">
      <c r="A4" s="153"/>
      <c r="B4" s="152"/>
      <c r="C4" s="153"/>
      <c r="D4" s="153"/>
      <c r="E4" s="153"/>
      <c r="F4" s="153"/>
      <c r="G4" s="153"/>
      <c r="H4" s="153"/>
      <c r="I4" s="41" t="s">
        <v>340</v>
      </c>
      <c r="J4" s="41" t="s">
        <v>340</v>
      </c>
      <c r="K4" s="41" t="s">
        <v>340</v>
      </c>
    </row>
    <row r="5" spans="1:11" ht="40.5" customHeight="1">
      <c r="A5" s="46">
        <v>1</v>
      </c>
      <c r="B5" s="38" t="s">
        <v>1403</v>
      </c>
      <c r="C5" s="43" t="s">
        <v>601</v>
      </c>
      <c r="D5" s="40" t="s">
        <v>602</v>
      </c>
      <c r="E5" s="40" t="s">
        <v>602</v>
      </c>
      <c r="F5" s="40">
        <v>2017</v>
      </c>
      <c r="G5" s="40">
        <v>28.33</v>
      </c>
      <c r="H5" s="40" t="s">
        <v>12</v>
      </c>
      <c r="I5" s="55">
        <v>977.76594</v>
      </c>
      <c r="J5" s="64">
        <v>977.76594</v>
      </c>
      <c r="K5" s="55" t="s">
        <v>1466</v>
      </c>
    </row>
    <row r="6" spans="1:11" ht="85.5" customHeight="1">
      <c r="A6" s="46">
        <v>2</v>
      </c>
      <c r="B6" s="38" t="s">
        <v>1587</v>
      </c>
      <c r="C6" s="43" t="s">
        <v>603</v>
      </c>
      <c r="D6" s="40" t="s">
        <v>604</v>
      </c>
      <c r="E6" s="40" t="s">
        <v>604</v>
      </c>
      <c r="F6" s="40">
        <v>2017</v>
      </c>
      <c r="G6" s="40">
        <v>27.07</v>
      </c>
      <c r="H6" s="40" t="s">
        <v>12</v>
      </c>
      <c r="I6" s="55">
        <v>1302.7813799999999</v>
      </c>
      <c r="J6" s="64">
        <v>899.91471000000001</v>
      </c>
      <c r="K6" s="55">
        <v>402.86666999999989</v>
      </c>
    </row>
    <row r="7" spans="1:11" ht="41.25" customHeight="1">
      <c r="A7" s="46">
        <v>3</v>
      </c>
      <c r="B7" s="38" t="s">
        <v>1638</v>
      </c>
      <c r="C7" s="43" t="s">
        <v>605</v>
      </c>
      <c r="D7" s="40" t="s">
        <v>606</v>
      </c>
      <c r="E7" s="40" t="s">
        <v>607</v>
      </c>
      <c r="F7" s="40">
        <v>2017</v>
      </c>
      <c r="G7" s="40">
        <v>117</v>
      </c>
      <c r="H7" s="40" t="s">
        <v>12</v>
      </c>
      <c r="I7" s="55">
        <v>22383.912199999999</v>
      </c>
      <c r="J7" s="64">
        <v>8821.4997999999996</v>
      </c>
      <c r="K7" s="55">
        <v>13562.412399999999</v>
      </c>
    </row>
    <row r="8" spans="1:11" ht="44.25" customHeight="1">
      <c r="A8" s="46">
        <v>4</v>
      </c>
      <c r="B8" s="38" t="s">
        <v>1639</v>
      </c>
      <c r="C8" s="43" t="s">
        <v>608</v>
      </c>
      <c r="D8" s="40" t="s">
        <v>609</v>
      </c>
      <c r="E8" s="40" t="s">
        <v>610</v>
      </c>
      <c r="F8" s="40">
        <v>2017</v>
      </c>
      <c r="G8" s="40">
        <v>93</v>
      </c>
      <c r="H8" s="40" t="s">
        <v>12</v>
      </c>
      <c r="I8" s="55">
        <v>25273.464070000002</v>
      </c>
      <c r="J8" s="64">
        <v>16841.957149999998</v>
      </c>
      <c r="K8" s="55">
        <f>I8-J8</f>
        <v>8431.5069200000034</v>
      </c>
    </row>
    <row r="9" spans="1:11" ht="43.5" customHeight="1">
      <c r="A9" s="46">
        <v>5</v>
      </c>
      <c r="B9" s="38" t="s">
        <v>611</v>
      </c>
      <c r="C9" s="43" t="s">
        <v>612</v>
      </c>
      <c r="D9" s="40" t="s">
        <v>613</v>
      </c>
      <c r="E9" s="40" t="s">
        <v>614</v>
      </c>
      <c r="F9" s="40">
        <v>2017</v>
      </c>
      <c r="G9" s="40">
        <v>32.299999999999997</v>
      </c>
      <c r="H9" s="40" t="s">
        <v>12</v>
      </c>
      <c r="I9" s="55">
        <v>950</v>
      </c>
      <c r="J9" s="64">
        <v>950</v>
      </c>
      <c r="K9" s="55" t="s">
        <v>1466</v>
      </c>
    </row>
    <row r="10" spans="1:11" ht="54.75" customHeight="1">
      <c r="A10" s="46">
        <v>6</v>
      </c>
      <c r="B10" s="38" t="s">
        <v>1508</v>
      </c>
      <c r="C10" s="43" t="s">
        <v>615</v>
      </c>
      <c r="D10" s="40" t="s">
        <v>616</v>
      </c>
      <c r="E10" s="40" t="s">
        <v>617</v>
      </c>
      <c r="F10" s="40">
        <v>2017</v>
      </c>
      <c r="G10" s="40">
        <v>81.2</v>
      </c>
      <c r="H10" s="40" t="s">
        <v>27</v>
      </c>
      <c r="I10" s="55">
        <f>SUM(J10:K10)</f>
        <v>1203.5</v>
      </c>
      <c r="J10" s="64">
        <v>800</v>
      </c>
      <c r="K10" s="55">
        <v>403.5</v>
      </c>
    </row>
    <row r="11" spans="1:11" ht="84.75" customHeight="1">
      <c r="A11" s="46">
        <v>7</v>
      </c>
      <c r="B11" s="38" t="s">
        <v>1588</v>
      </c>
      <c r="C11" s="43" t="s">
        <v>618</v>
      </c>
      <c r="D11" s="40" t="s">
        <v>619</v>
      </c>
      <c r="E11" s="40" t="s">
        <v>619</v>
      </c>
      <c r="F11" s="40">
        <v>2017</v>
      </c>
      <c r="G11" s="40">
        <v>60</v>
      </c>
      <c r="H11" s="40" t="s">
        <v>27</v>
      </c>
      <c r="I11" s="55">
        <v>800</v>
      </c>
      <c r="J11" s="64">
        <v>800</v>
      </c>
      <c r="K11" s="55" t="s">
        <v>1466</v>
      </c>
    </row>
    <row r="12" spans="1:11" ht="48.75" customHeight="1">
      <c r="A12" s="46">
        <v>8</v>
      </c>
      <c r="B12" s="38" t="s">
        <v>1519</v>
      </c>
      <c r="C12" s="43" t="s">
        <v>620</v>
      </c>
      <c r="D12" s="40" t="s">
        <v>621</v>
      </c>
      <c r="E12" s="40" t="s">
        <v>621</v>
      </c>
      <c r="F12" s="40">
        <v>2017</v>
      </c>
      <c r="G12" s="40">
        <v>12</v>
      </c>
      <c r="H12" s="40" t="s">
        <v>95</v>
      </c>
      <c r="I12" s="55">
        <v>2003.865</v>
      </c>
      <c r="J12" s="64">
        <v>1997.1469999999999</v>
      </c>
      <c r="K12" s="55">
        <v>9.6120000000000001</v>
      </c>
    </row>
    <row r="13" spans="1:11" ht="41.25" customHeight="1">
      <c r="A13" s="46">
        <v>9</v>
      </c>
      <c r="B13" s="38" t="s">
        <v>1640</v>
      </c>
      <c r="C13" s="43" t="s">
        <v>622</v>
      </c>
      <c r="D13" s="40" t="s">
        <v>623</v>
      </c>
      <c r="E13" s="40" t="s">
        <v>624</v>
      </c>
      <c r="F13" s="40">
        <v>2017</v>
      </c>
      <c r="G13" s="40">
        <v>100</v>
      </c>
      <c r="H13" s="40" t="s">
        <v>12</v>
      </c>
      <c r="I13" s="55">
        <v>31443.803</v>
      </c>
      <c r="J13" s="64">
        <v>10000</v>
      </c>
      <c r="K13" s="55">
        <v>21443.803</v>
      </c>
    </row>
    <row r="14" spans="1:11" ht="40.5" customHeight="1">
      <c r="A14" s="46">
        <v>10</v>
      </c>
      <c r="B14" s="38" t="s">
        <v>1508</v>
      </c>
      <c r="C14" s="43" t="s">
        <v>625</v>
      </c>
      <c r="D14" s="40" t="s">
        <v>626</v>
      </c>
      <c r="E14" s="40" t="s">
        <v>626</v>
      </c>
      <c r="F14" s="40">
        <v>2017</v>
      </c>
      <c r="G14" s="40">
        <v>20</v>
      </c>
      <c r="H14" s="40" t="s">
        <v>12</v>
      </c>
      <c r="I14" s="55">
        <v>1188.47</v>
      </c>
      <c r="J14" s="64">
        <v>1000</v>
      </c>
      <c r="K14" s="55">
        <f>I14-J14</f>
        <v>188.47000000000003</v>
      </c>
    </row>
    <row r="15" spans="1:11" ht="48" customHeight="1">
      <c r="A15" s="46">
        <v>11</v>
      </c>
      <c r="B15" s="38" t="s">
        <v>1508</v>
      </c>
      <c r="C15" s="43" t="s">
        <v>627</v>
      </c>
      <c r="D15" s="40" t="s">
        <v>628</v>
      </c>
      <c r="E15" s="40" t="s">
        <v>629</v>
      </c>
      <c r="F15" s="40">
        <v>2017</v>
      </c>
      <c r="G15" s="40">
        <v>90</v>
      </c>
      <c r="H15" s="40" t="s">
        <v>12</v>
      </c>
      <c r="I15" s="55">
        <f>SUM(J15:K15)</f>
        <v>29691.67944</v>
      </c>
      <c r="J15" s="64">
        <v>5850</v>
      </c>
      <c r="K15" s="55">
        <v>23841.67944</v>
      </c>
    </row>
    <row r="16" spans="1:11" ht="45.75" customHeight="1">
      <c r="A16" s="46">
        <v>12</v>
      </c>
      <c r="B16" s="38" t="s">
        <v>1641</v>
      </c>
      <c r="C16" s="43" t="s">
        <v>630</v>
      </c>
      <c r="D16" s="40" t="s">
        <v>631</v>
      </c>
      <c r="E16" s="40" t="s">
        <v>572</v>
      </c>
      <c r="F16" s="40">
        <v>2017</v>
      </c>
      <c r="G16" s="49">
        <v>96.35</v>
      </c>
      <c r="H16" s="40" t="s">
        <v>12</v>
      </c>
      <c r="I16" s="55">
        <v>8575</v>
      </c>
      <c r="J16" s="64">
        <v>4287.5</v>
      </c>
      <c r="K16" s="55">
        <v>4287.5</v>
      </c>
    </row>
    <row r="17" spans="1:12" ht="87.75" customHeight="1">
      <c r="A17" s="46">
        <v>13</v>
      </c>
      <c r="B17" s="38" t="s">
        <v>1587</v>
      </c>
      <c r="C17" s="43" t="s">
        <v>632</v>
      </c>
      <c r="D17" s="40" t="s">
        <v>633</v>
      </c>
      <c r="E17" s="40" t="s">
        <v>634</v>
      </c>
      <c r="F17" s="40">
        <v>2017</v>
      </c>
      <c r="G17" s="40">
        <v>99</v>
      </c>
      <c r="H17" s="40" t="s">
        <v>12</v>
      </c>
      <c r="I17" s="55">
        <v>11911.316800000001</v>
      </c>
      <c r="J17" s="64">
        <v>11911.316800000001</v>
      </c>
      <c r="K17" s="55" t="s">
        <v>1466</v>
      </c>
    </row>
    <row r="18" spans="1:12" ht="45.75" customHeight="1">
      <c r="A18" s="46">
        <v>14</v>
      </c>
      <c r="B18" s="38" t="s">
        <v>1486</v>
      </c>
      <c r="C18" s="43" t="s">
        <v>635</v>
      </c>
      <c r="D18" s="40" t="s">
        <v>636</v>
      </c>
      <c r="E18" s="40" t="s">
        <v>637</v>
      </c>
      <c r="F18" s="40">
        <v>2017</v>
      </c>
      <c r="G18" s="40">
        <v>80</v>
      </c>
      <c r="H18" s="40" t="s">
        <v>27</v>
      </c>
      <c r="I18" s="55">
        <v>860.55</v>
      </c>
      <c r="J18" s="64">
        <v>415.57</v>
      </c>
      <c r="K18" s="55">
        <v>444.97999999999996</v>
      </c>
    </row>
    <row r="19" spans="1:12" ht="44.25" customHeight="1">
      <c r="A19" s="46">
        <v>15</v>
      </c>
      <c r="B19" s="39" t="s">
        <v>1403</v>
      </c>
      <c r="C19" s="43" t="s">
        <v>638</v>
      </c>
      <c r="D19" s="40" t="s">
        <v>639</v>
      </c>
      <c r="E19" s="40" t="s">
        <v>639</v>
      </c>
      <c r="F19" s="40">
        <v>2017</v>
      </c>
      <c r="G19" s="40">
        <v>25</v>
      </c>
      <c r="H19" s="40" t="s">
        <v>12</v>
      </c>
      <c r="I19" s="55">
        <v>924.24734000000001</v>
      </c>
      <c r="J19" s="64">
        <v>924.24734000000001</v>
      </c>
      <c r="K19" s="55" t="s">
        <v>1466</v>
      </c>
    </row>
    <row r="20" spans="1:12" ht="45" customHeight="1">
      <c r="A20" s="46">
        <v>16</v>
      </c>
      <c r="B20" s="39" t="s">
        <v>1498</v>
      </c>
      <c r="C20" s="43" t="s">
        <v>640</v>
      </c>
      <c r="D20" s="40" t="s">
        <v>641</v>
      </c>
      <c r="E20" s="40" t="s">
        <v>641</v>
      </c>
      <c r="F20" s="40">
        <v>2017</v>
      </c>
      <c r="G20" s="49">
        <f>88+41/60</f>
        <v>88.683333333333337</v>
      </c>
      <c r="H20" s="40" t="s">
        <v>27</v>
      </c>
      <c r="I20" s="55">
        <v>6386</v>
      </c>
      <c r="J20" s="64">
        <v>2267.0300000000002</v>
      </c>
      <c r="K20" s="55">
        <v>4118.9699999999993</v>
      </c>
    </row>
    <row r="21" spans="1:12" ht="51.75" customHeight="1">
      <c r="A21" s="46">
        <v>17</v>
      </c>
      <c r="B21" s="39" t="s">
        <v>1498</v>
      </c>
      <c r="C21" s="43" t="s">
        <v>642</v>
      </c>
      <c r="D21" s="40" t="s">
        <v>643</v>
      </c>
      <c r="E21" s="40" t="s">
        <v>644</v>
      </c>
      <c r="F21" s="40">
        <v>2017</v>
      </c>
      <c r="G21" s="49">
        <f>21+56/60</f>
        <v>21.933333333333334</v>
      </c>
      <c r="H21" s="40" t="s">
        <v>95</v>
      </c>
      <c r="I21" s="55">
        <v>4312.8</v>
      </c>
      <c r="J21" s="64">
        <v>4312.8</v>
      </c>
      <c r="K21" s="55" t="s">
        <v>1466</v>
      </c>
    </row>
    <row r="22" spans="1:12" ht="54.75" customHeight="1">
      <c r="A22" s="46">
        <v>18</v>
      </c>
      <c r="B22" s="39" t="s">
        <v>1630</v>
      </c>
      <c r="C22" s="43" t="s">
        <v>645</v>
      </c>
      <c r="D22" s="40" t="s">
        <v>646</v>
      </c>
      <c r="E22" s="40" t="s">
        <v>556</v>
      </c>
      <c r="F22" s="40">
        <v>2017</v>
      </c>
      <c r="G22" s="49">
        <f>54+14/60</f>
        <v>54.233333333333334</v>
      </c>
      <c r="H22" s="40" t="s">
        <v>27</v>
      </c>
      <c r="I22" s="55">
        <v>1559.8</v>
      </c>
      <c r="J22" s="64">
        <v>1403.82</v>
      </c>
      <c r="K22" s="55">
        <v>155.98000000000002</v>
      </c>
    </row>
    <row r="23" spans="1:12" ht="46.5" customHeight="1">
      <c r="A23" s="46">
        <v>19</v>
      </c>
      <c r="B23" s="39" t="s">
        <v>1630</v>
      </c>
      <c r="C23" s="43" t="s">
        <v>647</v>
      </c>
      <c r="D23" s="40" t="s">
        <v>648</v>
      </c>
      <c r="E23" s="40" t="s">
        <v>649</v>
      </c>
      <c r="F23" s="40">
        <v>2017</v>
      </c>
      <c r="G23" s="49">
        <f>53+27/60</f>
        <v>53.45</v>
      </c>
      <c r="H23" s="40" t="s">
        <v>27</v>
      </c>
      <c r="I23" s="55">
        <v>1471.8</v>
      </c>
      <c r="J23" s="64">
        <v>1324.62</v>
      </c>
      <c r="K23" s="55">
        <v>147.18000000000006</v>
      </c>
    </row>
    <row r="24" spans="1:12" ht="49.5" customHeight="1">
      <c r="A24" s="46">
        <v>20</v>
      </c>
      <c r="B24" s="39" t="s">
        <v>1603</v>
      </c>
      <c r="C24" s="43" t="s">
        <v>650</v>
      </c>
      <c r="D24" s="40" t="s">
        <v>448</v>
      </c>
      <c r="E24" s="40" t="s">
        <v>448</v>
      </c>
      <c r="F24" s="40">
        <v>2017</v>
      </c>
      <c r="G24" s="49">
        <v>100</v>
      </c>
      <c r="H24" s="40" t="s">
        <v>12</v>
      </c>
      <c r="I24" s="55">
        <v>19272.205999999998</v>
      </c>
      <c r="J24" s="64">
        <v>9636.1029999999992</v>
      </c>
      <c r="K24" s="55">
        <v>9636.1029999999992</v>
      </c>
    </row>
    <row r="25" spans="1:12" ht="50.25" customHeight="1">
      <c r="A25" s="46">
        <v>21</v>
      </c>
      <c r="B25" s="39" t="s">
        <v>1607</v>
      </c>
      <c r="C25" s="43" t="s">
        <v>651</v>
      </c>
      <c r="D25" s="40" t="s">
        <v>652</v>
      </c>
      <c r="E25" s="40" t="s">
        <v>652</v>
      </c>
      <c r="F25" s="40">
        <v>2017</v>
      </c>
      <c r="G25" s="49">
        <f>23+15/60</f>
        <v>23.25</v>
      </c>
      <c r="H25" s="40" t="s">
        <v>12</v>
      </c>
      <c r="I25" s="55">
        <v>1258.75062</v>
      </c>
      <c r="J25" s="64">
        <v>995.43262000000004</v>
      </c>
      <c r="K25" s="55">
        <v>263.31799999999998</v>
      </c>
    </row>
    <row r="26" spans="1:12" ht="42.75" customHeight="1">
      <c r="A26" s="46">
        <v>22</v>
      </c>
      <c r="B26" s="39" t="s">
        <v>1516</v>
      </c>
      <c r="C26" s="43" t="s">
        <v>653</v>
      </c>
      <c r="D26" s="40" t="s">
        <v>654</v>
      </c>
      <c r="E26" s="40" t="s">
        <v>654</v>
      </c>
      <c r="F26" s="40">
        <v>2017</v>
      </c>
      <c r="G26" s="51">
        <v>105</v>
      </c>
      <c r="H26" s="40" t="s">
        <v>12</v>
      </c>
      <c r="I26" s="55">
        <v>10243.6</v>
      </c>
      <c r="J26" s="64">
        <v>9984.43</v>
      </c>
      <c r="K26" s="55">
        <v>259.17000000000007</v>
      </c>
    </row>
    <row r="27" spans="1:12" ht="48.75" customHeight="1">
      <c r="A27" s="46">
        <v>23</v>
      </c>
      <c r="B27" s="39" t="s">
        <v>1636</v>
      </c>
      <c r="C27" s="43" t="s">
        <v>655</v>
      </c>
      <c r="D27" s="40" t="s">
        <v>656</v>
      </c>
      <c r="E27" s="40" t="s">
        <v>384</v>
      </c>
      <c r="F27" s="40">
        <v>2017</v>
      </c>
      <c r="G27" s="40">
        <v>110</v>
      </c>
      <c r="H27" s="40" t="s">
        <v>12</v>
      </c>
      <c r="I27" s="55">
        <v>20402.449000000001</v>
      </c>
      <c r="J27" s="64">
        <v>9869.9439999999995</v>
      </c>
      <c r="K27" s="55">
        <v>10532.505000000001</v>
      </c>
    </row>
    <row r="28" spans="1:12" ht="49.5" customHeight="1">
      <c r="A28" s="46">
        <v>24</v>
      </c>
      <c r="B28" s="39" t="s">
        <v>1630</v>
      </c>
      <c r="C28" s="43" t="s">
        <v>657</v>
      </c>
      <c r="D28" s="40" t="s">
        <v>658</v>
      </c>
      <c r="E28" s="40" t="s">
        <v>659</v>
      </c>
      <c r="F28" s="40">
        <v>2017</v>
      </c>
      <c r="G28" s="49">
        <f>56+27/60</f>
        <v>56.45</v>
      </c>
      <c r="H28" s="40" t="s">
        <v>27</v>
      </c>
      <c r="I28" s="55">
        <v>1977.8</v>
      </c>
      <c r="J28" s="64">
        <v>1780.02</v>
      </c>
      <c r="K28" s="55">
        <v>197.77999999999997</v>
      </c>
      <c r="L28" s="5"/>
    </row>
    <row r="29" spans="1:12" ht="41.25" customHeight="1">
      <c r="A29" s="46">
        <v>25</v>
      </c>
      <c r="B29" s="39" t="s">
        <v>1178</v>
      </c>
      <c r="C29" s="43" t="s">
        <v>660</v>
      </c>
      <c r="D29" s="40" t="s">
        <v>661</v>
      </c>
      <c r="E29" s="40" t="s">
        <v>661</v>
      </c>
      <c r="F29" s="40">
        <v>2017</v>
      </c>
      <c r="G29" s="40">
        <v>18</v>
      </c>
      <c r="H29" s="40" t="s">
        <v>12</v>
      </c>
      <c r="I29" s="55">
        <v>835.74099999999999</v>
      </c>
      <c r="J29" s="64">
        <v>835.74099999999999</v>
      </c>
      <c r="K29" s="55" t="s">
        <v>1466</v>
      </c>
    </row>
    <row r="30" spans="1:12" ht="52.5" customHeight="1">
      <c r="A30" s="46">
        <v>26</v>
      </c>
      <c r="B30" s="39" t="s">
        <v>1500</v>
      </c>
      <c r="C30" s="43" t="s">
        <v>662</v>
      </c>
      <c r="D30" s="40" t="s">
        <v>663</v>
      </c>
      <c r="E30" s="40" t="s">
        <v>664</v>
      </c>
      <c r="F30" s="40">
        <v>2017</v>
      </c>
      <c r="G30" s="49">
        <v>106.37</v>
      </c>
      <c r="H30" s="40" t="s">
        <v>12</v>
      </c>
      <c r="I30" s="55">
        <v>17441.331999999999</v>
      </c>
      <c r="J30" s="64">
        <v>8720.6659999999993</v>
      </c>
      <c r="K30" s="55">
        <v>8720.6659999999993</v>
      </c>
    </row>
    <row r="31" spans="1:12" ht="40.5" customHeight="1">
      <c r="A31" s="46">
        <v>27</v>
      </c>
      <c r="B31" s="39" t="s">
        <v>1499</v>
      </c>
      <c r="C31" s="43" t="s">
        <v>665</v>
      </c>
      <c r="D31" s="40" t="s">
        <v>666</v>
      </c>
      <c r="E31" s="40" t="s">
        <v>667</v>
      </c>
      <c r="F31" s="40">
        <v>2017</v>
      </c>
      <c r="G31" s="49">
        <v>104.44</v>
      </c>
      <c r="H31" s="40" t="s">
        <v>12</v>
      </c>
      <c r="I31" s="55">
        <v>39206.985000000001</v>
      </c>
      <c r="J31" s="64">
        <v>17992.628000000001</v>
      </c>
      <c r="K31" s="55">
        <v>21214.357</v>
      </c>
    </row>
    <row r="32" spans="1:12" ht="50.25" customHeight="1">
      <c r="A32" s="46">
        <v>28</v>
      </c>
      <c r="B32" s="39" t="s">
        <v>1403</v>
      </c>
      <c r="C32" s="43" t="s">
        <v>668</v>
      </c>
      <c r="D32" s="40" t="s">
        <v>669</v>
      </c>
      <c r="E32" s="40" t="s">
        <v>670</v>
      </c>
      <c r="F32" s="40">
        <v>2017</v>
      </c>
      <c r="G32" s="49">
        <f>25+5/60</f>
        <v>25.083333333333332</v>
      </c>
      <c r="H32" s="40" t="s">
        <v>12</v>
      </c>
      <c r="I32" s="55">
        <v>962.12116000000003</v>
      </c>
      <c r="J32" s="64">
        <v>962.12116000000003</v>
      </c>
      <c r="K32" s="55" t="s">
        <v>1466</v>
      </c>
    </row>
    <row r="33" spans="1:11" ht="44.25" customHeight="1">
      <c r="A33" s="46">
        <v>29</v>
      </c>
      <c r="B33" s="39" t="s">
        <v>671</v>
      </c>
      <c r="C33" s="43" t="s">
        <v>672</v>
      </c>
      <c r="D33" s="40" t="s">
        <v>673</v>
      </c>
      <c r="E33" s="40" t="s">
        <v>674</v>
      </c>
      <c r="F33" s="40">
        <v>2017</v>
      </c>
      <c r="G33" s="49">
        <v>113.16666666666667</v>
      </c>
      <c r="H33" s="40" t="s">
        <v>12</v>
      </c>
      <c r="I33" s="55">
        <v>36680</v>
      </c>
      <c r="J33" s="64">
        <v>6969.2</v>
      </c>
      <c r="K33" s="55">
        <v>29710.799999999999</v>
      </c>
    </row>
    <row r="34" spans="1:11" ht="42.75" customHeight="1">
      <c r="A34" s="46">
        <v>30</v>
      </c>
      <c r="B34" s="39" t="s">
        <v>1403</v>
      </c>
      <c r="C34" s="43" t="s">
        <v>675</v>
      </c>
      <c r="D34" s="40" t="s">
        <v>676</v>
      </c>
      <c r="E34" s="40" t="s">
        <v>677</v>
      </c>
      <c r="F34" s="40">
        <v>2017</v>
      </c>
      <c r="G34" s="49">
        <v>27.45</v>
      </c>
      <c r="H34" s="40" t="s">
        <v>12</v>
      </c>
      <c r="I34" s="55">
        <v>931.15751999999998</v>
      </c>
      <c r="J34" s="64">
        <v>931.15751999999998</v>
      </c>
      <c r="K34" s="55" t="s">
        <v>1466</v>
      </c>
    </row>
    <row r="35" spans="1:11" ht="48.75" customHeight="1">
      <c r="A35" s="46">
        <v>31</v>
      </c>
      <c r="B35" s="39" t="s">
        <v>678</v>
      </c>
      <c r="C35" s="43" t="s">
        <v>679</v>
      </c>
      <c r="D35" s="40" t="s">
        <v>680</v>
      </c>
      <c r="E35" s="40" t="s">
        <v>681</v>
      </c>
      <c r="F35" s="40">
        <v>2017</v>
      </c>
      <c r="G35" s="49">
        <f>14+36/60</f>
        <v>14.6</v>
      </c>
      <c r="H35" s="40" t="s">
        <v>12</v>
      </c>
      <c r="I35" s="55">
        <v>999.95237999999995</v>
      </c>
      <c r="J35" s="64">
        <v>999.95237999999995</v>
      </c>
      <c r="K35" s="55" t="s">
        <v>1466</v>
      </c>
    </row>
    <row r="36" spans="1:11" ht="42" customHeight="1">
      <c r="A36" s="46">
        <v>32</v>
      </c>
      <c r="B36" s="39" t="s">
        <v>1642</v>
      </c>
      <c r="C36" s="43" t="s">
        <v>682</v>
      </c>
      <c r="D36" s="40" t="s">
        <v>683</v>
      </c>
      <c r="E36" s="40" t="s">
        <v>684</v>
      </c>
      <c r="F36" s="40">
        <v>2017</v>
      </c>
      <c r="G36" s="40">
        <v>10</v>
      </c>
      <c r="H36" s="40" t="s">
        <v>12</v>
      </c>
      <c r="I36" s="55">
        <v>949.39827000000002</v>
      </c>
      <c r="J36" s="64">
        <v>949.39827000000002</v>
      </c>
      <c r="K36" s="55" t="s">
        <v>1466</v>
      </c>
    </row>
    <row r="37" spans="1:11" ht="47.25" customHeight="1">
      <c r="A37" s="46">
        <v>33</v>
      </c>
      <c r="B37" s="39" t="s">
        <v>1600</v>
      </c>
      <c r="C37" s="43" t="s">
        <v>685</v>
      </c>
      <c r="D37" s="40" t="s">
        <v>686</v>
      </c>
      <c r="E37" s="40" t="s">
        <v>686</v>
      </c>
      <c r="F37" s="40">
        <v>2017</v>
      </c>
      <c r="G37" s="49">
        <f>78+31/60</f>
        <v>78.516666666666666</v>
      </c>
      <c r="H37" s="40" t="s">
        <v>27</v>
      </c>
      <c r="I37" s="55">
        <v>820</v>
      </c>
      <c r="J37" s="64">
        <v>820</v>
      </c>
      <c r="K37" s="55" t="s">
        <v>1466</v>
      </c>
    </row>
    <row r="38" spans="1:11" ht="55.5" customHeight="1">
      <c r="A38" s="46">
        <v>34</v>
      </c>
      <c r="B38" s="39" t="s">
        <v>1499</v>
      </c>
      <c r="C38" s="43" t="s">
        <v>687</v>
      </c>
      <c r="D38" s="40" t="s">
        <v>688</v>
      </c>
      <c r="E38" s="40" t="s">
        <v>689</v>
      </c>
      <c r="F38" s="40">
        <v>2017</v>
      </c>
      <c r="G38" s="49">
        <f>94+22/60</f>
        <v>94.36666666666666</v>
      </c>
      <c r="H38" s="40" t="s">
        <v>12</v>
      </c>
      <c r="I38" s="55">
        <v>54460.860139999997</v>
      </c>
      <c r="J38" s="64">
        <v>10191.959999999999</v>
      </c>
      <c r="K38" s="55">
        <v>44268.900139999998</v>
      </c>
    </row>
    <row r="39" spans="1:11" ht="51.75" customHeight="1">
      <c r="A39" s="46">
        <v>35</v>
      </c>
      <c r="B39" s="39" t="s">
        <v>1498</v>
      </c>
      <c r="C39" s="43" t="s">
        <v>690</v>
      </c>
      <c r="D39" s="40" t="s">
        <v>691</v>
      </c>
      <c r="E39" s="40" t="s">
        <v>692</v>
      </c>
      <c r="F39" s="40">
        <v>2017</v>
      </c>
      <c r="G39" s="49">
        <f>92+23/60</f>
        <v>92.38333333333334</v>
      </c>
      <c r="H39" s="40" t="s">
        <v>27</v>
      </c>
      <c r="I39" s="55">
        <v>4629.8622299999997</v>
      </c>
      <c r="J39" s="64">
        <v>1851.94489</v>
      </c>
      <c r="K39" s="55">
        <v>2777.91734</v>
      </c>
    </row>
    <row r="40" spans="1:11" ht="58.5" customHeight="1">
      <c r="A40" s="46">
        <v>36</v>
      </c>
      <c r="B40" s="39" t="s">
        <v>401</v>
      </c>
      <c r="C40" s="43" t="s">
        <v>693</v>
      </c>
      <c r="D40" s="40" t="s">
        <v>694</v>
      </c>
      <c r="E40" s="40" t="s">
        <v>695</v>
      </c>
      <c r="F40" s="40">
        <v>2017</v>
      </c>
      <c r="G40" s="40">
        <v>70</v>
      </c>
      <c r="H40" s="40" t="s">
        <v>27</v>
      </c>
      <c r="I40" s="55">
        <v>3999.1099199999999</v>
      </c>
      <c r="J40" s="64">
        <v>3999.1099199999999</v>
      </c>
      <c r="K40" s="55" t="s">
        <v>1466</v>
      </c>
    </row>
    <row r="41" spans="1:11" ht="53.25" customHeight="1">
      <c r="A41" s="46">
        <v>37</v>
      </c>
      <c r="B41" s="39" t="s">
        <v>1569</v>
      </c>
      <c r="C41" s="43" t="s">
        <v>696</v>
      </c>
      <c r="D41" s="40" t="s">
        <v>697</v>
      </c>
      <c r="E41" s="40" t="s">
        <v>698</v>
      </c>
      <c r="F41" s="40">
        <v>2017</v>
      </c>
      <c r="G41" s="40">
        <v>106</v>
      </c>
      <c r="H41" s="40" t="s">
        <v>12</v>
      </c>
      <c r="I41" s="55">
        <v>9989.9976800000004</v>
      </c>
      <c r="J41" s="64">
        <v>4884.1727799999999</v>
      </c>
      <c r="K41" s="55">
        <v>5105.8248999999996</v>
      </c>
    </row>
    <row r="42" spans="1:11" ht="53.25" customHeight="1">
      <c r="A42" s="46">
        <v>38</v>
      </c>
      <c r="B42" s="39" t="s">
        <v>699</v>
      </c>
      <c r="C42" s="43" t="s">
        <v>700</v>
      </c>
      <c r="D42" s="40" t="s">
        <v>701</v>
      </c>
      <c r="E42" s="40" t="s">
        <v>702</v>
      </c>
      <c r="F42" s="40">
        <v>2017</v>
      </c>
      <c r="G42" s="40">
        <v>20</v>
      </c>
      <c r="H42" s="40" t="s">
        <v>12</v>
      </c>
      <c r="I42" s="55">
        <v>998.59</v>
      </c>
      <c r="J42" s="64">
        <v>998.59</v>
      </c>
      <c r="K42" s="55" t="s">
        <v>1466</v>
      </c>
    </row>
    <row r="43" spans="1:11" ht="54.75" customHeight="1">
      <c r="A43" s="46">
        <v>39</v>
      </c>
      <c r="B43" s="39" t="s">
        <v>1640</v>
      </c>
      <c r="C43" s="43" t="s">
        <v>703</v>
      </c>
      <c r="D43" s="40" t="s">
        <v>704</v>
      </c>
      <c r="E43" s="40" t="s">
        <v>624</v>
      </c>
      <c r="F43" s="40">
        <v>2017</v>
      </c>
      <c r="G43" s="49">
        <f>112+41/60</f>
        <v>112.68333333333334</v>
      </c>
      <c r="H43" s="40" t="s">
        <v>12</v>
      </c>
      <c r="I43" s="55">
        <v>47947.199999999997</v>
      </c>
      <c r="J43" s="64">
        <v>23973.599999999999</v>
      </c>
      <c r="K43" s="55">
        <v>23973.599999999999</v>
      </c>
    </row>
    <row r="44" spans="1:11" ht="51.75" customHeight="1">
      <c r="A44" s="46">
        <v>40</v>
      </c>
      <c r="B44" s="39" t="s">
        <v>1516</v>
      </c>
      <c r="C44" s="43" t="s">
        <v>705</v>
      </c>
      <c r="D44" s="40" t="s">
        <v>706</v>
      </c>
      <c r="E44" s="40" t="s">
        <v>707</v>
      </c>
      <c r="F44" s="40">
        <v>2017</v>
      </c>
      <c r="G44" s="40">
        <v>120</v>
      </c>
      <c r="H44" s="40" t="s">
        <v>12</v>
      </c>
      <c r="I44" s="55">
        <v>50335.061999999998</v>
      </c>
      <c r="J44" s="64">
        <v>11219.432000000001</v>
      </c>
      <c r="K44" s="55">
        <v>39115.629999999997</v>
      </c>
    </row>
    <row r="45" spans="1:11" ht="58.5" customHeight="1">
      <c r="A45" s="46">
        <v>41</v>
      </c>
      <c r="B45" s="39" t="s">
        <v>1643</v>
      </c>
      <c r="C45" s="43" t="s">
        <v>708</v>
      </c>
      <c r="D45" s="40" t="s">
        <v>709</v>
      </c>
      <c r="E45" s="40" t="s">
        <v>710</v>
      </c>
      <c r="F45" s="40">
        <v>2017</v>
      </c>
      <c r="G45" s="40">
        <v>54</v>
      </c>
      <c r="H45" s="40" t="s">
        <v>991</v>
      </c>
      <c r="I45" s="55">
        <v>1297.8724999999999</v>
      </c>
      <c r="J45" s="64">
        <v>1097.33</v>
      </c>
      <c r="K45" s="55">
        <v>200.54249999999999</v>
      </c>
    </row>
    <row r="46" spans="1:11" ht="50.25" customHeight="1">
      <c r="A46" s="46">
        <v>42</v>
      </c>
      <c r="B46" s="39" t="s">
        <v>1482</v>
      </c>
      <c r="C46" s="43" t="s">
        <v>711</v>
      </c>
      <c r="D46" s="40" t="s">
        <v>712</v>
      </c>
      <c r="E46" s="40" t="s">
        <v>713</v>
      </c>
      <c r="F46" s="40">
        <v>2017</v>
      </c>
      <c r="G46" s="40">
        <v>8</v>
      </c>
      <c r="H46" s="40" t="s">
        <v>95</v>
      </c>
      <c r="I46" s="55">
        <v>870.94399999999996</v>
      </c>
      <c r="J46" s="64">
        <v>435.47199999999998</v>
      </c>
      <c r="K46" s="55">
        <v>435.47199999999998</v>
      </c>
    </row>
    <row r="47" spans="1:11" ht="51.75" customHeight="1">
      <c r="A47" s="46">
        <v>43</v>
      </c>
      <c r="B47" s="39" t="s">
        <v>1516</v>
      </c>
      <c r="C47" s="43" t="s">
        <v>714</v>
      </c>
      <c r="D47" s="40" t="s">
        <v>648</v>
      </c>
      <c r="E47" s="40" t="s">
        <v>715</v>
      </c>
      <c r="F47" s="40">
        <v>2017</v>
      </c>
      <c r="G47" s="40">
        <v>70</v>
      </c>
      <c r="H47" s="40" t="s">
        <v>27</v>
      </c>
      <c r="I47" s="55">
        <v>3608.12</v>
      </c>
      <c r="J47" s="64">
        <v>3398.02</v>
      </c>
      <c r="K47" s="55">
        <v>210.1</v>
      </c>
    </row>
    <row r="48" spans="1:11" ht="39.75" customHeight="1">
      <c r="A48" s="46">
        <v>44</v>
      </c>
      <c r="B48" s="39" t="s">
        <v>1636</v>
      </c>
      <c r="C48" s="43" t="s">
        <v>716</v>
      </c>
      <c r="D48" s="40" t="s">
        <v>410</v>
      </c>
      <c r="E48" s="40" t="s">
        <v>410</v>
      </c>
      <c r="F48" s="40">
        <v>2017</v>
      </c>
      <c r="G48" s="40">
        <v>120</v>
      </c>
      <c r="H48" s="40" t="s">
        <v>12</v>
      </c>
      <c r="I48" s="55">
        <v>44109.983999999997</v>
      </c>
      <c r="J48" s="64">
        <v>22054.991999999998</v>
      </c>
      <c r="K48" s="55">
        <v>22054.991999999998</v>
      </c>
    </row>
    <row r="49" spans="1:11" ht="31.5" customHeight="1">
      <c r="A49" s="46">
        <v>45</v>
      </c>
      <c r="B49" s="38" t="s">
        <v>1519</v>
      </c>
      <c r="C49" s="43" t="s">
        <v>717</v>
      </c>
      <c r="D49" s="40" t="s">
        <v>718</v>
      </c>
      <c r="E49" s="40" t="s">
        <v>719</v>
      </c>
      <c r="F49" s="40">
        <v>2017</v>
      </c>
      <c r="G49" s="40">
        <v>13</v>
      </c>
      <c r="H49" s="40" t="s">
        <v>95</v>
      </c>
      <c r="I49" s="55">
        <v>2351.8119999999999</v>
      </c>
      <c r="J49" s="64">
        <v>2335.4630000000002</v>
      </c>
      <c r="K49" s="55">
        <v>16.348999999999705</v>
      </c>
    </row>
    <row r="50" spans="1:11" ht="87" customHeight="1">
      <c r="A50" s="46">
        <v>46</v>
      </c>
      <c r="B50" s="38" t="s">
        <v>1379</v>
      </c>
      <c r="C50" s="43" t="s">
        <v>720</v>
      </c>
      <c r="D50" s="40" t="s">
        <v>721</v>
      </c>
      <c r="E50" s="40" t="s">
        <v>721</v>
      </c>
      <c r="F50" s="40">
        <v>2017</v>
      </c>
      <c r="G50" s="40">
        <v>100</v>
      </c>
      <c r="H50" s="40" t="s">
        <v>27</v>
      </c>
      <c r="I50" s="55">
        <v>3978.645</v>
      </c>
      <c r="J50" s="64">
        <v>1989.3225</v>
      </c>
      <c r="K50" s="55">
        <v>1989.3225</v>
      </c>
    </row>
    <row r="51" spans="1:11" ht="107.25" customHeight="1">
      <c r="A51" s="46">
        <v>47</v>
      </c>
      <c r="B51" s="38" t="s">
        <v>1591</v>
      </c>
      <c r="C51" s="43" t="s">
        <v>722</v>
      </c>
      <c r="D51" s="40" t="s">
        <v>723</v>
      </c>
      <c r="E51" s="40" t="s">
        <v>724</v>
      </c>
      <c r="F51" s="40">
        <v>2017</v>
      </c>
      <c r="G51" s="40">
        <v>39</v>
      </c>
      <c r="H51" s="40" t="s">
        <v>95</v>
      </c>
      <c r="I51" s="55">
        <v>5689.1260000000002</v>
      </c>
      <c r="J51" s="64">
        <v>3157.1</v>
      </c>
      <c r="K51" s="55">
        <v>2532.0259999999998</v>
      </c>
    </row>
    <row r="52" spans="1:11" ht="12.75" customHeight="1"/>
    <row r="53" spans="1:11" ht="12.75" customHeight="1"/>
    <row r="54" spans="1:11" ht="12.75" customHeight="1"/>
    <row r="55" spans="1:11" ht="12.75" customHeight="1"/>
    <row r="56" spans="1:11" ht="12.75" customHeight="1"/>
    <row r="57" spans="1:11" ht="12.75" customHeight="1"/>
    <row r="58" spans="1:11" ht="12.75" customHeight="1"/>
    <row r="59" spans="1:11" ht="12.75" customHeight="1"/>
    <row r="60" spans="1:11" ht="12.75" customHeight="1"/>
    <row r="61" spans="1:11" ht="12.75" customHeight="1"/>
    <row r="62" spans="1:11" ht="12.75" customHeight="1"/>
    <row r="63" spans="1:11" ht="12.75" customHeight="1"/>
    <row r="64" spans="1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0.11805555555555555" right="0.31527777777777777" top="0.35416666666666669" bottom="0.3541666666666666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zoomScale="66" zoomScaleNormal="66" workbookViewId="0">
      <pane ySplit="4" topLeftCell="A44" activePane="bottomLeft" state="frozen"/>
      <selection pane="bottomLeft" activeCell="M45" sqref="M45"/>
    </sheetView>
  </sheetViews>
  <sheetFormatPr defaultColWidth="14.44140625" defaultRowHeight="15" customHeight="1"/>
  <cols>
    <col min="1" max="1" width="4.88671875" customWidth="1"/>
    <col min="2" max="2" width="32.5546875" customWidth="1"/>
    <col min="3" max="3" width="31.6640625" customWidth="1"/>
    <col min="4" max="4" width="23.44140625" customWidth="1"/>
    <col min="5" max="5" width="23.6640625" customWidth="1"/>
    <col min="6" max="6" width="13.33203125" customWidth="1"/>
    <col min="7" max="7" width="18.109375" customWidth="1"/>
    <col min="8" max="8" width="17.109375" customWidth="1"/>
    <col min="9" max="9" width="13.6640625" customWidth="1"/>
    <col min="10" max="10" width="13.109375" customWidth="1"/>
    <col min="11" max="11" width="13.5546875" customWidth="1"/>
    <col min="12" max="26" width="8.6640625" customWidth="1"/>
  </cols>
  <sheetData>
    <row r="1" spans="1:26" ht="27.75" customHeight="1">
      <c r="B1" s="149" t="s">
        <v>1629</v>
      </c>
      <c r="C1" s="162"/>
      <c r="D1" s="162"/>
      <c r="E1" s="162"/>
      <c r="F1" s="162"/>
      <c r="G1" s="162"/>
      <c r="H1" s="162"/>
      <c r="I1" s="162"/>
      <c r="J1" s="162"/>
      <c r="K1" s="162"/>
    </row>
    <row r="2" spans="1:26" ht="27" customHeight="1">
      <c r="A2" s="151" t="s">
        <v>0</v>
      </c>
      <c r="B2" s="151" t="s">
        <v>1</v>
      </c>
      <c r="C2" s="151" t="s">
        <v>245</v>
      </c>
      <c r="D2" s="151" t="s">
        <v>3</v>
      </c>
      <c r="E2" s="151" t="s">
        <v>4</v>
      </c>
      <c r="F2" s="151" t="s">
        <v>246</v>
      </c>
      <c r="G2" s="151" t="s">
        <v>6</v>
      </c>
      <c r="H2" s="151" t="s">
        <v>7</v>
      </c>
      <c r="I2" s="154" t="s">
        <v>247</v>
      </c>
      <c r="J2" s="165"/>
      <c r="K2" s="16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>
      <c r="A3" s="163"/>
      <c r="B3" s="163"/>
      <c r="C3" s="163"/>
      <c r="D3" s="163"/>
      <c r="E3" s="163"/>
      <c r="F3" s="163"/>
      <c r="G3" s="163"/>
      <c r="H3" s="163"/>
      <c r="I3" s="41" t="s">
        <v>248</v>
      </c>
      <c r="J3" s="41" t="s">
        <v>249</v>
      </c>
      <c r="K3" s="41" t="s">
        <v>250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7" customHeight="1">
      <c r="A4" s="164"/>
      <c r="B4" s="163"/>
      <c r="C4" s="164"/>
      <c r="D4" s="164"/>
      <c r="E4" s="164"/>
      <c r="F4" s="164"/>
      <c r="G4" s="164"/>
      <c r="H4" s="164"/>
      <c r="I4" s="41" t="s">
        <v>340</v>
      </c>
      <c r="J4" s="41" t="s">
        <v>340</v>
      </c>
      <c r="K4" s="41" t="s">
        <v>340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0.5" customHeight="1">
      <c r="A5" s="46">
        <v>1</v>
      </c>
      <c r="B5" s="38" t="s">
        <v>1600</v>
      </c>
      <c r="C5" s="43" t="s">
        <v>725</v>
      </c>
      <c r="D5" s="52" t="s">
        <v>726</v>
      </c>
      <c r="E5" s="40" t="s">
        <v>726</v>
      </c>
      <c r="F5" s="40">
        <v>2018</v>
      </c>
      <c r="G5" s="49">
        <f>90+39/60</f>
        <v>90.65</v>
      </c>
      <c r="H5" s="40" t="s">
        <v>27</v>
      </c>
      <c r="I5" s="54">
        <v>1600</v>
      </c>
      <c r="J5" s="54">
        <v>850</v>
      </c>
      <c r="K5" s="54">
        <v>750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53.25" customHeight="1">
      <c r="A6" s="46">
        <v>2</v>
      </c>
      <c r="B6" s="38" t="s">
        <v>1630</v>
      </c>
      <c r="C6" s="43" t="s">
        <v>727</v>
      </c>
      <c r="D6" s="52" t="s">
        <v>728</v>
      </c>
      <c r="E6" s="40" t="s">
        <v>728</v>
      </c>
      <c r="F6" s="40">
        <v>2018</v>
      </c>
      <c r="G6" s="49">
        <v>62.7</v>
      </c>
      <c r="H6" s="40" t="s">
        <v>27</v>
      </c>
      <c r="I6" s="54">
        <v>1577.2820000000002</v>
      </c>
      <c r="J6" s="54">
        <v>620</v>
      </c>
      <c r="K6" s="54">
        <v>957.28200000000004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42" customHeight="1">
      <c r="A7" s="46">
        <v>3</v>
      </c>
      <c r="B7" s="38" t="s">
        <v>1600</v>
      </c>
      <c r="C7" s="43" t="s">
        <v>729</v>
      </c>
      <c r="D7" s="52" t="s">
        <v>730</v>
      </c>
      <c r="E7" s="40" t="s">
        <v>730</v>
      </c>
      <c r="F7" s="40">
        <v>2018</v>
      </c>
      <c r="G7" s="49">
        <f>31+15/60</f>
        <v>31.25</v>
      </c>
      <c r="H7" s="40" t="s">
        <v>873</v>
      </c>
      <c r="I7" s="54">
        <v>2040.816</v>
      </c>
      <c r="J7" s="54">
        <v>1000</v>
      </c>
      <c r="K7" s="54">
        <v>1040.816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7.5" customHeight="1">
      <c r="A8" s="46">
        <v>4</v>
      </c>
      <c r="B8" s="38" t="s">
        <v>1482</v>
      </c>
      <c r="C8" s="43" t="s">
        <v>731</v>
      </c>
      <c r="D8" s="52" t="s">
        <v>732</v>
      </c>
      <c r="E8" s="40" t="s">
        <v>733</v>
      </c>
      <c r="F8" s="40">
        <v>2018</v>
      </c>
      <c r="G8" s="49">
        <v>90.87</v>
      </c>
      <c r="H8" s="40" t="s">
        <v>95</v>
      </c>
      <c r="I8" s="54">
        <v>95222.244000000006</v>
      </c>
      <c r="J8" s="54">
        <v>19044.449000000001</v>
      </c>
      <c r="K8" s="54">
        <v>76177.795000000013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9" customHeight="1">
      <c r="A9" s="46">
        <v>5</v>
      </c>
      <c r="B9" s="38" t="s">
        <v>1631</v>
      </c>
      <c r="C9" s="43" t="s">
        <v>734</v>
      </c>
      <c r="D9" s="52" t="s">
        <v>735</v>
      </c>
      <c r="E9" s="40" t="s">
        <v>735</v>
      </c>
      <c r="F9" s="40">
        <v>2018</v>
      </c>
      <c r="G9" s="40">
        <v>90</v>
      </c>
      <c r="H9" s="40" t="s">
        <v>27</v>
      </c>
      <c r="I9" s="54">
        <v>1522.62</v>
      </c>
      <c r="J9" s="54">
        <v>1065.8340000000001</v>
      </c>
      <c r="K9" s="54">
        <v>456.786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46">
        <v>6</v>
      </c>
      <c r="B10" s="38" t="s">
        <v>736</v>
      </c>
      <c r="C10" s="43" t="s">
        <v>737</v>
      </c>
      <c r="D10" s="52" t="s">
        <v>738</v>
      </c>
      <c r="E10" s="40" t="s">
        <v>739</v>
      </c>
      <c r="F10" s="40">
        <v>2018</v>
      </c>
      <c r="G10" s="40">
        <v>94</v>
      </c>
      <c r="H10" s="40" t="s">
        <v>12</v>
      </c>
      <c r="I10" s="54">
        <v>25681.394779999999</v>
      </c>
      <c r="J10" s="54">
        <v>12840.697389999999</v>
      </c>
      <c r="K10" s="54">
        <v>12840.697389999999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5.25" customHeight="1">
      <c r="A11" s="46">
        <v>7</v>
      </c>
      <c r="B11" s="38" t="s">
        <v>1500</v>
      </c>
      <c r="C11" s="43" t="s">
        <v>740</v>
      </c>
      <c r="D11" s="52" t="s">
        <v>581</v>
      </c>
      <c r="E11" s="40" t="s">
        <v>581</v>
      </c>
      <c r="F11" s="40">
        <v>2018</v>
      </c>
      <c r="G11" s="49">
        <f>88+40/60</f>
        <v>88.666666666666671</v>
      </c>
      <c r="H11" s="40" t="s">
        <v>12</v>
      </c>
      <c r="I11" s="54">
        <v>23047.094659999999</v>
      </c>
      <c r="J11" s="54">
        <v>9643.4551699999993</v>
      </c>
      <c r="K11" s="54">
        <v>13403.63949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46">
        <v>8</v>
      </c>
      <c r="B12" s="38" t="s">
        <v>741</v>
      </c>
      <c r="C12" s="43" t="s">
        <v>742</v>
      </c>
      <c r="D12" s="52" t="s">
        <v>743</v>
      </c>
      <c r="E12" s="52" t="s">
        <v>384</v>
      </c>
      <c r="F12" s="40">
        <v>2018</v>
      </c>
      <c r="G12" s="49">
        <f>112+41/60</f>
        <v>112.68333333333334</v>
      </c>
      <c r="H12" s="40" t="s">
        <v>12</v>
      </c>
      <c r="I12" s="54">
        <v>39130.149680000002</v>
      </c>
      <c r="J12" s="54">
        <v>19565.074339999999</v>
      </c>
      <c r="K12" s="54">
        <v>19565.074339999999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87" customHeight="1">
      <c r="A13" s="46">
        <v>9</v>
      </c>
      <c r="B13" s="38" t="s">
        <v>1587</v>
      </c>
      <c r="C13" s="43" t="s">
        <v>744</v>
      </c>
      <c r="D13" s="52" t="s">
        <v>745</v>
      </c>
      <c r="E13" s="52" t="s">
        <v>746</v>
      </c>
      <c r="F13" s="40">
        <v>2018</v>
      </c>
      <c r="G13" s="40">
        <v>129</v>
      </c>
      <c r="H13" s="40" t="s">
        <v>12</v>
      </c>
      <c r="I13" s="54">
        <v>44285.897470000004</v>
      </c>
      <c r="J13" s="54">
        <v>22142.480329999999</v>
      </c>
      <c r="K13" s="54">
        <v>22143.417140000001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>
      <c r="A14" s="46">
        <v>10</v>
      </c>
      <c r="B14" s="38" t="s">
        <v>1486</v>
      </c>
      <c r="C14" s="43" t="s">
        <v>747</v>
      </c>
      <c r="D14" s="52" t="s">
        <v>748</v>
      </c>
      <c r="E14" s="40" t="s">
        <v>748</v>
      </c>
      <c r="F14" s="40">
        <v>2018</v>
      </c>
      <c r="G14" s="49">
        <f>35+17/60</f>
        <v>35.283333333333331</v>
      </c>
      <c r="H14" s="40" t="s">
        <v>873</v>
      </c>
      <c r="I14" s="54">
        <v>997.322</v>
      </c>
      <c r="J14" s="54">
        <v>997.322</v>
      </c>
      <c r="K14" s="54" t="s">
        <v>1466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2.75" customHeight="1">
      <c r="A15" s="46">
        <v>11</v>
      </c>
      <c r="B15" s="38" t="s">
        <v>749</v>
      </c>
      <c r="C15" s="43" t="s">
        <v>750</v>
      </c>
      <c r="D15" s="52" t="s">
        <v>751</v>
      </c>
      <c r="E15" s="40" t="s">
        <v>751</v>
      </c>
      <c r="F15" s="40">
        <v>2018</v>
      </c>
      <c r="G15" s="49">
        <f>80+21/60</f>
        <v>80.349999999999994</v>
      </c>
      <c r="H15" s="40" t="s">
        <v>12</v>
      </c>
      <c r="I15" s="54">
        <v>15990.4</v>
      </c>
      <c r="J15" s="54">
        <v>7995.2</v>
      </c>
      <c r="K15" s="54">
        <v>7995.2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.75" customHeight="1">
      <c r="A16" s="46">
        <v>12</v>
      </c>
      <c r="B16" s="38" t="s">
        <v>1508</v>
      </c>
      <c r="C16" s="43" t="s">
        <v>752</v>
      </c>
      <c r="D16" s="52" t="s">
        <v>753</v>
      </c>
      <c r="E16" s="40" t="s">
        <v>754</v>
      </c>
      <c r="F16" s="40">
        <v>2018</v>
      </c>
      <c r="G16" s="49">
        <f>88+42/60</f>
        <v>88.7</v>
      </c>
      <c r="H16" s="40" t="s">
        <v>27</v>
      </c>
      <c r="I16" s="54">
        <v>2971.68</v>
      </c>
      <c r="J16" s="54">
        <v>2357.2800000000002</v>
      </c>
      <c r="K16" s="54">
        <v>614.4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75" customHeight="1">
      <c r="A17" s="46">
        <v>13</v>
      </c>
      <c r="B17" s="38" t="s">
        <v>1605</v>
      </c>
      <c r="C17" s="43" t="s">
        <v>755</v>
      </c>
      <c r="D17" s="52" t="s">
        <v>756</v>
      </c>
      <c r="E17" s="40" t="s">
        <v>757</v>
      </c>
      <c r="F17" s="40">
        <v>2018</v>
      </c>
      <c r="G17" s="40">
        <v>52.37</v>
      </c>
      <c r="H17" s="40" t="s">
        <v>27</v>
      </c>
      <c r="I17" s="54">
        <v>1833.92</v>
      </c>
      <c r="J17" s="54">
        <v>1833.92</v>
      </c>
      <c r="K17" s="54" t="s">
        <v>1466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>
      <c r="A18" s="46">
        <v>14</v>
      </c>
      <c r="B18" s="38" t="s">
        <v>758</v>
      </c>
      <c r="C18" s="43" t="s">
        <v>759</v>
      </c>
      <c r="D18" s="52" t="s">
        <v>760</v>
      </c>
      <c r="E18" s="40" t="s">
        <v>761</v>
      </c>
      <c r="F18" s="40">
        <v>2018</v>
      </c>
      <c r="G18" s="98">
        <v>103.51666666666667</v>
      </c>
      <c r="H18" s="40" t="s">
        <v>12</v>
      </c>
      <c r="I18" s="54">
        <v>36956.848339999997</v>
      </c>
      <c r="J18" s="54">
        <v>18374.781370000001</v>
      </c>
      <c r="K18" s="54">
        <v>18582.06697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0.5" customHeight="1">
      <c r="A19" s="46">
        <v>15</v>
      </c>
      <c r="B19" s="39" t="s">
        <v>559</v>
      </c>
      <c r="C19" s="43" t="s">
        <v>762</v>
      </c>
      <c r="D19" s="52" t="s">
        <v>763</v>
      </c>
      <c r="E19" s="40" t="s">
        <v>763</v>
      </c>
      <c r="F19" s="40">
        <v>2018</v>
      </c>
      <c r="G19" s="40">
        <v>75</v>
      </c>
      <c r="H19" s="40" t="s">
        <v>27</v>
      </c>
      <c r="I19" s="54">
        <v>1207.3297600000001</v>
      </c>
      <c r="J19" s="54">
        <v>845.13080000000002</v>
      </c>
      <c r="K19" s="54">
        <v>362.19896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65.25" customHeight="1">
      <c r="A20" s="46">
        <v>16</v>
      </c>
      <c r="B20" s="39" t="s">
        <v>764</v>
      </c>
      <c r="C20" s="43" t="s">
        <v>765</v>
      </c>
      <c r="D20" s="52" t="s">
        <v>766</v>
      </c>
      <c r="E20" s="40" t="s">
        <v>767</v>
      </c>
      <c r="F20" s="40">
        <v>2018</v>
      </c>
      <c r="G20" s="40">
        <v>100.37</v>
      </c>
      <c r="H20" s="40" t="s">
        <v>12</v>
      </c>
      <c r="I20" s="54">
        <v>90918.695000000007</v>
      </c>
      <c r="J20" s="54">
        <v>8549.91</v>
      </c>
      <c r="K20" s="54">
        <v>82368.785000000003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73.5" customHeight="1">
      <c r="A21" s="46">
        <v>17</v>
      </c>
      <c r="B21" s="39" t="s">
        <v>1606</v>
      </c>
      <c r="C21" s="43" t="s">
        <v>768</v>
      </c>
      <c r="D21" s="52" t="s">
        <v>769</v>
      </c>
      <c r="E21" s="40" t="s">
        <v>501</v>
      </c>
      <c r="F21" s="40">
        <v>2018</v>
      </c>
      <c r="G21" s="40">
        <v>31</v>
      </c>
      <c r="H21" s="40" t="s">
        <v>95</v>
      </c>
      <c r="I21" s="54">
        <v>3296.5509999999999</v>
      </c>
      <c r="J21" s="54">
        <v>3224.5509999999999</v>
      </c>
      <c r="K21" s="54">
        <v>72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5.25" customHeight="1">
      <c r="A22" s="46">
        <v>18</v>
      </c>
      <c r="B22" s="39" t="s">
        <v>770</v>
      </c>
      <c r="C22" s="43" t="s">
        <v>771</v>
      </c>
      <c r="D22" s="52" t="s">
        <v>772</v>
      </c>
      <c r="E22" s="40" t="s">
        <v>773</v>
      </c>
      <c r="F22" s="40">
        <v>2018</v>
      </c>
      <c r="G22" s="40">
        <v>100</v>
      </c>
      <c r="H22" s="40" t="s">
        <v>12</v>
      </c>
      <c r="I22" s="54">
        <v>19451.688730000002</v>
      </c>
      <c r="J22" s="54">
        <v>9725.7988000000005</v>
      </c>
      <c r="K22" s="54">
        <v>9725.8899299999994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5.25" customHeight="1">
      <c r="A23" s="46">
        <v>19</v>
      </c>
      <c r="B23" s="39" t="s">
        <v>699</v>
      </c>
      <c r="C23" s="43" t="s">
        <v>774</v>
      </c>
      <c r="D23" s="52" t="s">
        <v>701</v>
      </c>
      <c r="E23" s="40" t="s">
        <v>775</v>
      </c>
      <c r="F23" s="40">
        <v>2018</v>
      </c>
      <c r="G23" s="40">
        <v>94</v>
      </c>
      <c r="H23" s="40" t="s">
        <v>12</v>
      </c>
      <c r="I23" s="54">
        <v>17355.097000000002</v>
      </c>
      <c r="J23" s="54">
        <v>8677.5485000000008</v>
      </c>
      <c r="K23" s="54">
        <v>8677.5485000000008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48" customHeight="1">
      <c r="A24" s="46">
        <v>20</v>
      </c>
      <c r="B24" s="39" t="s">
        <v>1178</v>
      </c>
      <c r="C24" s="43" t="s">
        <v>776</v>
      </c>
      <c r="D24" s="52" t="s">
        <v>777</v>
      </c>
      <c r="E24" s="40" t="s">
        <v>778</v>
      </c>
      <c r="F24" s="40">
        <v>2018</v>
      </c>
      <c r="G24" s="40">
        <v>27.25</v>
      </c>
      <c r="H24" s="40" t="s">
        <v>873</v>
      </c>
      <c r="I24" s="54">
        <v>967.76800000000003</v>
      </c>
      <c r="J24" s="54">
        <v>967.76800000000003</v>
      </c>
      <c r="K24" s="57" t="s">
        <v>1466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9.25" customHeight="1">
      <c r="A25" s="46">
        <v>21</v>
      </c>
      <c r="B25" s="39" t="s">
        <v>1582</v>
      </c>
      <c r="C25" s="43" t="s">
        <v>779</v>
      </c>
      <c r="D25" s="52" t="s">
        <v>780</v>
      </c>
      <c r="E25" s="40" t="s">
        <v>780</v>
      </c>
      <c r="F25" s="40">
        <v>2018</v>
      </c>
      <c r="G25" s="98">
        <v>121.41666666666667</v>
      </c>
      <c r="H25" s="40" t="s">
        <v>12</v>
      </c>
      <c r="I25" s="54">
        <v>71747.263800000001</v>
      </c>
      <c r="J25" s="54">
        <v>16736.323</v>
      </c>
      <c r="K25" s="54">
        <v>55010.940799999997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3.75" customHeight="1">
      <c r="A26" s="46">
        <v>22</v>
      </c>
      <c r="B26" s="39" t="s">
        <v>1576</v>
      </c>
      <c r="C26" s="43" t="s">
        <v>781</v>
      </c>
      <c r="D26" s="52" t="s">
        <v>782</v>
      </c>
      <c r="E26" s="40" t="s">
        <v>782</v>
      </c>
      <c r="F26" s="40">
        <v>2018</v>
      </c>
      <c r="G26" s="98">
        <v>6.5333333333333332</v>
      </c>
      <c r="H26" s="40" t="s">
        <v>95</v>
      </c>
      <c r="I26" s="54">
        <v>897.56329000000005</v>
      </c>
      <c r="J26" s="54">
        <v>897.56329000000005</v>
      </c>
      <c r="K26" s="54" t="s">
        <v>1466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47.25" customHeight="1">
      <c r="A27" s="46">
        <v>23</v>
      </c>
      <c r="B27" s="39" t="s">
        <v>1631</v>
      </c>
      <c r="C27" s="43" t="s">
        <v>783</v>
      </c>
      <c r="D27" s="52" t="s">
        <v>784</v>
      </c>
      <c r="E27" s="40" t="s">
        <v>784</v>
      </c>
      <c r="F27" s="40">
        <v>2018</v>
      </c>
      <c r="G27" s="98">
        <f>116+59/60</f>
        <v>116.98333333333333</v>
      </c>
      <c r="H27" s="40" t="s">
        <v>12</v>
      </c>
      <c r="I27" s="54">
        <v>7409.0519999999997</v>
      </c>
      <c r="J27" s="54">
        <v>3704.5259999999998</v>
      </c>
      <c r="K27" s="54">
        <v>3704.5259999999998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53.25" customHeight="1">
      <c r="A28" s="46">
        <v>24</v>
      </c>
      <c r="B28" s="39" t="s">
        <v>1630</v>
      </c>
      <c r="C28" s="43" t="s">
        <v>785</v>
      </c>
      <c r="D28" s="52" t="s">
        <v>536</v>
      </c>
      <c r="E28" s="40" t="s">
        <v>536</v>
      </c>
      <c r="F28" s="40">
        <v>2018</v>
      </c>
      <c r="G28" s="98">
        <v>54.633333333333333</v>
      </c>
      <c r="H28" s="40" t="s">
        <v>27</v>
      </c>
      <c r="I28" s="54">
        <v>2998.05</v>
      </c>
      <c r="J28" s="54">
        <v>2998.05</v>
      </c>
      <c r="K28" s="54" t="s">
        <v>1466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53.25" customHeight="1">
      <c r="A29" s="46">
        <v>25</v>
      </c>
      <c r="B29" s="39" t="s">
        <v>786</v>
      </c>
      <c r="C29" s="43" t="s">
        <v>787</v>
      </c>
      <c r="D29" s="52" t="s">
        <v>788</v>
      </c>
      <c r="E29" s="40" t="s">
        <v>789</v>
      </c>
      <c r="F29" s="40">
        <v>2018</v>
      </c>
      <c r="G29" s="40">
        <v>92</v>
      </c>
      <c r="H29" s="40" t="s">
        <v>12</v>
      </c>
      <c r="I29" s="54">
        <v>10800</v>
      </c>
      <c r="J29" s="54">
        <v>1175.5899999999999</v>
      </c>
      <c r="K29" s="54">
        <v>9624.41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18.5" customHeight="1">
      <c r="A30" s="46">
        <v>26</v>
      </c>
      <c r="B30" s="39" t="s">
        <v>790</v>
      </c>
      <c r="C30" s="43" t="s">
        <v>791</v>
      </c>
      <c r="D30" s="52" t="s">
        <v>792</v>
      </c>
      <c r="E30" s="40" t="s">
        <v>793</v>
      </c>
      <c r="F30" s="40">
        <v>2018</v>
      </c>
      <c r="G30" s="98">
        <v>70.13</v>
      </c>
      <c r="H30" s="40" t="s">
        <v>873</v>
      </c>
      <c r="I30" s="54">
        <v>5490</v>
      </c>
      <c r="J30" s="54">
        <v>2745</v>
      </c>
      <c r="K30" s="54">
        <v>2745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53.25" customHeight="1">
      <c r="A31" s="46">
        <v>27</v>
      </c>
      <c r="B31" s="39" t="s">
        <v>1526</v>
      </c>
      <c r="C31" s="43" t="s">
        <v>794</v>
      </c>
      <c r="D31" s="52" t="s">
        <v>795</v>
      </c>
      <c r="E31" s="40" t="s">
        <v>796</v>
      </c>
      <c r="F31" s="40">
        <v>2018</v>
      </c>
      <c r="G31" s="40">
        <v>120</v>
      </c>
      <c r="H31" s="40" t="s">
        <v>12</v>
      </c>
      <c r="I31" s="54">
        <v>30980.632000000001</v>
      </c>
      <c r="J31" s="54">
        <v>15490.316000000001</v>
      </c>
      <c r="K31" s="54">
        <v>15490.316000000001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53.25" customHeight="1">
      <c r="A32" s="46">
        <v>28</v>
      </c>
      <c r="B32" s="39" t="s">
        <v>1630</v>
      </c>
      <c r="C32" s="43" t="s">
        <v>797</v>
      </c>
      <c r="D32" s="52" t="s">
        <v>536</v>
      </c>
      <c r="E32" s="40" t="s">
        <v>798</v>
      </c>
      <c r="F32" s="40">
        <v>2018</v>
      </c>
      <c r="G32" s="40">
        <v>72.180000000000007</v>
      </c>
      <c r="H32" s="40" t="s">
        <v>27</v>
      </c>
      <c r="I32" s="54">
        <v>3375</v>
      </c>
      <c r="J32" s="54">
        <v>2700</v>
      </c>
      <c r="K32" s="54">
        <v>675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53.25" customHeight="1">
      <c r="A33" s="46">
        <v>29</v>
      </c>
      <c r="B33" s="39" t="s">
        <v>1500</v>
      </c>
      <c r="C33" s="43" t="s">
        <v>799</v>
      </c>
      <c r="D33" s="52" t="s">
        <v>800</v>
      </c>
      <c r="E33" s="40" t="s">
        <v>800</v>
      </c>
      <c r="F33" s="40">
        <v>2018</v>
      </c>
      <c r="G33" s="40">
        <v>80.33</v>
      </c>
      <c r="H33" s="40" t="s">
        <v>27</v>
      </c>
      <c r="I33" s="54">
        <v>2331.4510300000002</v>
      </c>
      <c r="J33" s="54">
        <v>928</v>
      </c>
      <c r="K33" s="54">
        <v>1403.4510299999999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53.25" customHeight="1">
      <c r="A34" s="46">
        <v>30</v>
      </c>
      <c r="B34" s="39" t="s">
        <v>758</v>
      </c>
      <c r="C34" s="43" t="s">
        <v>801</v>
      </c>
      <c r="D34" s="52" t="s">
        <v>802</v>
      </c>
      <c r="E34" s="40" t="s">
        <v>802</v>
      </c>
      <c r="F34" s="40">
        <v>2018</v>
      </c>
      <c r="G34" s="40">
        <v>104.45</v>
      </c>
      <c r="H34" s="40" t="s">
        <v>12</v>
      </c>
      <c r="I34" s="54">
        <v>38458.406000000003</v>
      </c>
      <c r="J34" s="54">
        <v>19124.823</v>
      </c>
      <c r="K34" s="54">
        <v>19333.582999999999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53.25" customHeight="1">
      <c r="A35" s="46">
        <v>31</v>
      </c>
      <c r="B35" s="39" t="s">
        <v>1500</v>
      </c>
      <c r="C35" s="43" t="s">
        <v>803</v>
      </c>
      <c r="D35" s="52" t="s">
        <v>804</v>
      </c>
      <c r="E35" s="40" t="s">
        <v>805</v>
      </c>
      <c r="F35" s="40">
        <v>2018</v>
      </c>
      <c r="G35" s="40">
        <v>111.05</v>
      </c>
      <c r="H35" s="40" t="s">
        <v>27</v>
      </c>
      <c r="I35" s="54">
        <v>2010.29133</v>
      </c>
      <c r="J35" s="54">
        <v>1970</v>
      </c>
      <c r="K35" s="54">
        <v>40.291330000000002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53.25" customHeight="1">
      <c r="A36" s="46">
        <v>32</v>
      </c>
      <c r="B36" s="39" t="s">
        <v>1508</v>
      </c>
      <c r="C36" s="43" t="s">
        <v>806</v>
      </c>
      <c r="D36" s="52" t="s">
        <v>807</v>
      </c>
      <c r="E36" s="40" t="s">
        <v>808</v>
      </c>
      <c r="F36" s="40">
        <v>2018</v>
      </c>
      <c r="G36" s="98">
        <v>112.06666666666666</v>
      </c>
      <c r="H36" s="40" t="s">
        <v>12</v>
      </c>
      <c r="I36" s="54">
        <v>28875.631819999999</v>
      </c>
      <c r="J36" s="54">
        <v>5775.1263600000002</v>
      </c>
      <c r="K36" s="54">
        <v>23100.50546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53.25" customHeight="1">
      <c r="A37" s="46">
        <v>33</v>
      </c>
      <c r="B37" s="39" t="s">
        <v>1603</v>
      </c>
      <c r="C37" s="43" t="s">
        <v>809</v>
      </c>
      <c r="D37" s="52" t="s">
        <v>526</v>
      </c>
      <c r="E37" s="40" t="s">
        <v>526</v>
      </c>
      <c r="F37" s="40">
        <v>2018</v>
      </c>
      <c r="G37" s="40">
        <v>95</v>
      </c>
      <c r="H37" s="40" t="s">
        <v>12</v>
      </c>
      <c r="I37" s="54">
        <v>47742.754000000001</v>
      </c>
      <c r="J37" s="54">
        <v>23871.377</v>
      </c>
      <c r="K37" s="54">
        <v>23871.377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53.25" customHeight="1">
      <c r="A38" s="46">
        <v>34</v>
      </c>
      <c r="B38" s="39" t="s">
        <v>1632</v>
      </c>
      <c r="C38" s="43" t="s">
        <v>810</v>
      </c>
      <c r="D38" s="52" t="s">
        <v>811</v>
      </c>
      <c r="E38" s="40" t="s">
        <v>811</v>
      </c>
      <c r="F38" s="40">
        <v>2018</v>
      </c>
      <c r="G38" s="98">
        <v>117.46666666666667</v>
      </c>
      <c r="H38" s="40" t="s">
        <v>12</v>
      </c>
      <c r="I38" s="54">
        <v>85838.129799999995</v>
      </c>
      <c r="J38" s="54">
        <v>16475.218799999999</v>
      </c>
      <c r="K38" s="54">
        <v>69362.910999999993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53.25" customHeight="1">
      <c r="A39" s="46">
        <v>35</v>
      </c>
      <c r="B39" s="39" t="s">
        <v>671</v>
      </c>
      <c r="C39" s="43" t="s">
        <v>812</v>
      </c>
      <c r="D39" s="52" t="s">
        <v>813</v>
      </c>
      <c r="E39" s="40" t="s">
        <v>814</v>
      </c>
      <c r="F39" s="40">
        <v>2018</v>
      </c>
      <c r="G39" s="98">
        <v>99.266666666666666</v>
      </c>
      <c r="H39" s="40" t="s">
        <v>873</v>
      </c>
      <c r="I39" s="54">
        <v>12285.5</v>
      </c>
      <c r="J39" s="54">
        <v>9973.0720000000001</v>
      </c>
      <c r="K39" s="54">
        <v>2312.4279999999999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53.25" customHeight="1">
      <c r="A40" s="46">
        <v>36</v>
      </c>
      <c r="B40" s="39" t="s">
        <v>815</v>
      </c>
      <c r="C40" s="43" t="s">
        <v>816</v>
      </c>
      <c r="D40" s="52" t="s">
        <v>817</v>
      </c>
      <c r="E40" s="40" t="s">
        <v>818</v>
      </c>
      <c r="F40" s="40">
        <v>2018</v>
      </c>
      <c r="G40" s="40">
        <v>90</v>
      </c>
      <c r="H40" s="40" t="s">
        <v>12</v>
      </c>
      <c r="I40" s="54">
        <v>37691.277669999996</v>
      </c>
      <c r="J40" s="54">
        <v>22614.766599999999</v>
      </c>
      <c r="K40" s="54">
        <v>15076.51107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71.25" customHeight="1">
      <c r="A41" s="46">
        <v>37</v>
      </c>
      <c r="B41" s="39" t="s">
        <v>1633</v>
      </c>
      <c r="C41" s="43" t="s">
        <v>819</v>
      </c>
      <c r="D41" s="52" t="s">
        <v>820</v>
      </c>
      <c r="E41" s="40" t="s">
        <v>821</v>
      </c>
      <c r="F41" s="40">
        <v>2018</v>
      </c>
      <c r="G41" s="40">
        <v>98</v>
      </c>
      <c r="H41" s="40" t="s">
        <v>12</v>
      </c>
      <c r="I41" s="54">
        <v>25827.24</v>
      </c>
      <c r="J41" s="54">
        <v>12827.24</v>
      </c>
      <c r="K41" s="54">
        <v>13000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76.5" customHeight="1">
      <c r="A42" s="46">
        <v>38</v>
      </c>
      <c r="B42" s="39" t="s">
        <v>1634</v>
      </c>
      <c r="C42" s="43" t="s">
        <v>822</v>
      </c>
      <c r="D42" s="52" t="s">
        <v>823</v>
      </c>
      <c r="E42" s="40" t="s">
        <v>824</v>
      </c>
      <c r="F42" s="40">
        <v>2018</v>
      </c>
      <c r="G42" s="98">
        <v>98.916666666666671</v>
      </c>
      <c r="H42" s="40" t="s">
        <v>12</v>
      </c>
      <c r="I42" s="54">
        <v>35960.400000000001</v>
      </c>
      <c r="J42" s="54">
        <v>17620.596000000001</v>
      </c>
      <c r="K42" s="54">
        <v>18339.804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53.25" customHeight="1">
      <c r="A43" s="46">
        <v>39</v>
      </c>
      <c r="B43" s="39" t="s">
        <v>1635</v>
      </c>
      <c r="C43" s="43" t="s">
        <v>825</v>
      </c>
      <c r="D43" s="52" t="s">
        <v>826</v>
      </c>
      <c r="E43" s="40" t="s">
        <v>826</v>
      </c>
      <c r="F43" s="40">
        <v>2018</v>
      </c>
      <c r="G43" s="40">
        <v>72.5</v>
      </c>
      <c r="H43" s="40" t="s">
        <v>27</v>
      </c>
      <c r="I43" s="54">
        <v>4254.7089999999998</v>
      </c>
      <c r="J43" s="54">
        <v>4254.7089999999998</v>
      </c>
      <c r="K43" s="54" t="s">
        <v>1466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53.25" customHeight="1">
      <c r="A44" s="46">
        <v>40</v>
      </c>
      <c r="B44" s="39" t="s">
        <v>827</v>
      </c>
      <c r="C44" s="43" t="s">
        <v>828</v>
      </c>
      <c r="D44" s="52" t="s">
        <v>829</v>
      </c>
      <c r="E44" s="40" t="s">
        <v>830</v>
      </c>
      <c r="F44" s="40">
        <v>2018</v>
      </c>
      <c r="G44" s="40">
        <v>61.65</v>
      </c>
      <c r="H44" s="40" t="s">
        <v>27</v>
      </c>
      <c r="I44" s="54">
        <v>2316.1129999999998</v>
      </c>
      <c r="J44" s="54">
        <v>2316.1129999999998</v>
      </c>
      <c r="K44" s="54" t="s">
        <v>1466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53.25" customHeight="1">
      <c r="A45" s="46">
        <v>41</v>
      </c>
      <c r="B45" s="39" t="s">
        <v>1607</v>
      </c>
      <c r="C45" s="43" t="s">
        <v>831</v>
      </c>
      <c r="D45" s="52" t="s">
        <v>652</v>
      </c>
      <c r="E45" s="40" t="s">
        <v>652</v>
      </c>
      <c r="F45" s="40">
        <v>2018</v>
      </c>
      <c r="G45" s="40">
        <v>74.5</v>
      </c>
      <c r="H45" s="40" t="s">
        <v>27</v>
      </c>
      <c r="I45" s="54">
        <v>1995.011</v>
      </c>
      <c r="J45" s="54">
        <v>385.5</v>
      </c>
      <c r="K45" s="54">
        <v>1609.511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53.25" customHeight="1">
      <c r="A46" s="46">
        <v>42</v>
      </c>
      <c r="B46" s="39" t="s">
        <v>1519</v>
      </c>
      <c r="C46" s="43" t="s">
        <v>832</v>
      </c>
      <c r="D46" s="52" t="s">
        <v>101</v>
      </c>
      <c r="E46" s="40" t="s">
        <v>101</v>
      </c>
      <c r="F46" s="40">
        <v>2018</v>
      </c>
      <c r="G46" s="40" t="s">
        <v>833</v>
      </c>
      <c r="H46" s="40" t="s">
        <v>1283</v>
      </c>
      <c r="I46" s="54">
        <v>2520.886</v>
      </c>
      <c r="J46" s="54">
        <v>2514.8159999999998</v>
      </c>
      <c r="K46" s="54">
        <v>6.0700000000001637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53.25" customHeight="1">
      <c r="A47" s="46">
        <v>43</v>
      </c>
      <c r="B47" s="39" t="s">
        <v>834</v>
      </c>
      <c r="C47" s="43" t="s">
        <v>835</v>
      </c>
      <c r="D47" s="52" t="s">
        <v>836</v>
      </c>
      <c r="E47" s="40" t="s">
        <v>836</v>
      </c>
      <c r="F47" s="40">
        <v>2018</v>
      </c>
      <c r="G47" s="98">
        <f>70+31/60</f>
        <v>70.516666666666666</v>
      </c>
      <c r="H47" s="40" t="s">
        <v>27</v>
      </c>
      <c r="I47" s="54">
        <v>1169</v>
      </c>
      <c r="J47" s="54">
        <v>1069</v>
      </c>
      <c r="K47" s="54">
        <v>100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06.25" customHeight="1">
      <c r="A48" s="46">
        <v>44</v>
      </c>
      <c r="B48" s="39" t="s">
        <v>1508</v>
      </c>
      <c r="C48" s="43" t="s">
        <v>837</v>
      </c>
      <c r="D48" s="52" t="s">
        <v>838</v>
      </c>
      <c r="E48" s="40" t="s">
        <v>839</v>
      </c>
      <c r="F48" s="40">
        <v>2018</v>
      </c>
      <c r="G48" s="40">
        <v>70</v>
      </c>
      <c r="H48" s="40" t="s">
        <v>12</v>
      </c>
      <c r="I48" s="54">
        <v>5669.4750000000004</v>
      </c>
      <c r="J48" s="54">
        <v>2834.7375000000002</v>
      </c>
      <c r="K48" s="54">
        <v>2834.7375000000002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70.5" customHeight="1">
      <c r="A49" s="46">
        <v>45</v>
      </c>
      <c r="B49" s="38" t="s">
        <v>1636</v>
      </c>
      <c r="C49" s="43" t="s">
        <v>840</v>
      </c>
      <c r="D49" s="52" t="s">
        <v>841</v>
      </c>
      <c r="E49" s="40" t="s">
        <v>842</v>
      </c>
      <c r="F49" s="40">
        <v>2018</v>
      </c>
      <c r="G49" s="40">
        <v>102.75</v>
      </c>
      <c r="H49" s="40" t="s">
        <v>12</v>
      </c>
      <c r="I49" s="54">
        <v>40607.2065</v>
      </c>
      <c r="J49" s="54">
        <v>20070.240000000002</v>
      </c>
      <c r="K49" s="54">
        <v>20536.966499999999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53.25" customHeight="1">
      <c r="A50" s="46">
        <v>46</v>
      </c>
      <c r="B50" s="38" t="s">
        <v>843</v>
      </c>
      <c r="C50" s="43" t="s">
        <v>844</v>
      </c>
      <c r="D50" s="52" t="s">
        <v>845</v>
      </c>
      <c r="E50" s="40" t="s">
        <v>846</v>
      </c>
      <c r="F50" s="40">
        <v>2018</v>
      </c>
      <c r="G50" s="40">
        <v>110</v>
      </c>
      <c r="H50" s="40" t="s">
        <v>12</v>
      </c>
      <c r="I50" s="54">
        <v>51941.334999999999</v>
      </c>
      <c r="J50" s="54">
        <v>25941.334999999999</v>
      </c>
      <c r="K50" s="54">
        <v>26000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53.25" customHeight="1">
      <c r="A51" s="46">
        <v>47</v>
      </c>
      <c r="B51" s="38" t="s">
        <v>847</v>
      </c>
      <c r="C51" s="43" t="s">
        <v>848</v>
      </c>
      <c r="D51" s="52" t="s">
        <v>849</v>
      </c>
      <c r="E51" s="40" t="s">
        <v>850</v>
      </c>
      <c r="F51" s="40">
        <v>2018</v>
      </c>
      <c r="G51" s="98">
        <f>30+43/60</f>
        <v>30.716666666666665</v>
      </c>
      <c r="H51" s="40" t="s">
        <v>873</v>
      </c>
      <c r="I51" s="54">
        <v>995</v>
      </c>
      <c r="J51" s="54">
        <v>995</v>
      </c>
      <c r="K51" s="54" t="s">
        <v>1466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53.25" customHeight="1">
      <c r="A52" s="46">
        <v>48</v>
      </c>
      <c r="B52" s="38" t="s">
        <v>1500</v>
      </c>
      <c r="C52" s="43" t="s">
        <v>851</v>
      </c>
      <c r="D52" s="52" t="s">
        <v>852</v>
      </c>
      <c r="E52" s="40" t="s">
        <v>853</v>
      </c>
      <c r="F52" s="40">
        <v>2018</v>
      </c>
      <c r="G52" s="40">
        <v>95</v>
      </c>
      <c r="H52" s="40" t="s">
        <v>12</v>
      </c>
      <c r="I52" s="54">
        <v>18024.08642</v>
      </c>
      <c r="J52" s="54">
        <v>9012.0432099999998</v>
      </c>
      <c r="K52" s="54">
        <v>9012.0432099999998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53.25" customHeight="1">
      <c r="A53" s="8"/>
      <c r="B53" s="8"/>
      <c r="C53" s="8"/>
      <c r="D53" s="9"/>
      <c r="E53" s="8"/>
      <c r="F53" s="10"/>
      <c r="G53" s="11"/>
      <c r="H53" s="8"/>
      <c r="I53" s="9"/>
      <c r="J53" s="9"/>
      <c r="K53" s="9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53.25" customHeight="1">
      <c r="A54" s="8"/>
      <c r="B54" s="8"/>
      <c r="C54" s="8"/>
      <c r="D54" s="9"/>
      <c r="E54" s="8"/>
      <c r="F54" s="10"/>
      <c r="G54" s="11"/>
      <c r="H54" s="8"/>
      <c r="I54" s="9"/>
      <c r="J54" s="9"/>
      <c r="K54" s="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53.25" customHeight="1">
      <c r="A55" s="8"/>
      <c r="B55" s="8"/>
      <c r="C55" s="8"/>
      <c r="D55" s="9"/>
      <c r="E55" s="8"/>
      <c r="F55" s="10"/>
      <c r="G55" s="11"/>
      <c r="H55" s="8"/>
      <c r="I55" s="9"/>
      <c r="J55" s="9"/>
      <c r="K55" s="9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53.25" customHeight="1">
      <c r="A56" s="8"/>
      <c r="B56" s="8"/>
      <c r="C56" s="8"/>
      <c r="D56" s="9"/>
      <c r="E56" s="8"/>
      <c r="F56" s="10"/>
      <c r="G56" s="11"/>
      <c r="H56" s="8"/>
      <c r="I56" s="9"/>
      <c r="J56" s="9"/>
      <c r="K56" s="9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53.25" customHeight="1">
      <c r="A57" s="8"/>
      <c r="B57" s="8"/>
      <c r="C57" s="8"/>
      <c r="D57" s="9"/>
      <c r="E57" s="8"/>
      <c r="F57" s="10"/>
      <c r="G57" s="11"/>
      <c r="H57" s="8"/>
      <c r="I57" s="9"/>
      <c r="J57" s="9"/>
      <c r="K57" s="9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0">
    <mergeCell ref="B1:K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conditionalFormatting sqref="E12:E13">
    <cfRule type="cellIs" dxfId="9" priority="6" stopIfTrue="1" operator="equal">
      <formula>0</formula>
    </cfRule>
  </conditionalFormatting>
  <conditionalFormatting sqref="I43:K43">
    <cfRule type="cellIs" dxfId="8" priority="33" stopIfTrue="1" operator="equal">
      <formula>0</formula>
    </cfRule>
  </conditionalFormatting>
  <conditionalFormatting sqref="J5:J11 D5:D57">
    <cfRule type="cellIs" dxfId="7" priority="25" stopIfTrue="1" operator="equal">
      <formula>0</formula>
    </cfRule>
  </conditionalFormatting>
  <conditionalFormatting sqref="J13">
    <cfRule type="cellIs" dxfId="6" priority="11" stopIfTrue="1" operator="equal">
      <formula>0</formula>
    </cfRule>
  </conditionalFormatting>
  <conditionalFormatting sqref="J15:J23">
    <cfRule type="cellIs" dxfId="5" priority="13" stopIfTrue="1" operator="equal">
      <formula>0</formula>
    </cfRule>
  </conditionalFormatting>
  <conditionalFormatting sqref="J12:K12">
    <cfRule type="cellIs" dxfId="4" priority="10" stopIfTrue="1" operator="equal">
      <formula>0</formula>
    </cfRule>
  </conditionalFormatting>
  <conditionalFormatting sqref="J14:K14">
    <cfRule type="cellIs" dxfId="3" priority="12" stopIfTrue="1" operator="equal">
      <formula>0</formula>
    </cfRule>
  </conditionalFormatting>
  <conditionalFormatting sqref="J27:K57">
    <cfRule type="cellIs" dxfId="2" priority="24" stopIfTrue="1" operator="equal">
      <formula>0</formula>
    </cfRule>
  </conditionalFormatting>
  <conditionalFormatting sqref="K5:K6 J26:J57 K32 K34:K35 I35 I40 K40">
    <cfRule type="cellIs" dxfId="1" priority="1" stopIfTrue="1" operator="equal">
      <formula>0</formula>
    </cfRule>
  </conditionalFormatting>
  <pageMargins left="0.31527777777777777" right="0.31527777777777777" top="0.74791666666666667" bottom="0.74791666666666667" header="0" footer="0"/>
  <pageSetup paperSize="9" scale="83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zoomScale="75" zoomScaleNormal="75" workbookViewId="0">
      <pane ySplit="4" topLeftCell="A38" activePane="bottomLeft" state="frozen"/>
      <selection pane="bottomLeft" activeCell="A2" sqref="A2:K50"/>
    </sheetView>
  </sheetViews>
  <sheetFormatPr defaultColWidth="14.44140625" defaultRowHeight="15" customHeight="1"/>
  <cols>
    <col min="1" max="1" width="5" customWidth="1"/>
    <col min="2" max="2" width="33.6640625" customWidth="1"/>
    <col min="3" max="3" width="37.88671875" customWidth="1"/>
    <col min="4" max="4" width="17.88671875" customWidth="1"/>
    <col min="5" max="5" width="21.88671875" customWidth="1"/>
    <col min="6" max="6" width="13.6640625" customWidth="1"/>
    <col min="7" max="7" width="15.33203125" customWidth="1"/>
    <col min="8" max="8" width="16" customWidth="1"/>
    <col min="9" max="9" width="14.33203125" customWidth="1"/>
    <col min="10" max="10" width="13.44140625" customWidth="1"/>
    <col min="11" max="11" width="15" customWidth="1"/>
    <col min="12" max="15" width="9.109375" customWidth="1"/>
    <col min="16" max="26" width="8.6640625" customWidth="1"/>
  </cols>
  <sheetData>
    <row r="1" spans="1:26" ht="15" customHeight="1">
      <c r="A1" s="104"/>
      <c r="B1" s="158" t="s">
        <v>1593</v>
      </c>
      <c r="C1" s="158"/>
      <c r="D1" s="158"/>
      <c r="E1" s="158"/>
      <c r="F1" s="158"/>
      <c r="G1" s="158"/>
      <c r="H1" s="158"/>
      <c r="I1" s="158"/>
      <c r="J1" s="158"/>
      <c r="K1" s="104"/>
    </row>
    <row r="2" spans="1:26" ht="21" customHeight="1">
      <c r="A2" s="151" t="s">
        <v>0</v>
      </c>
      <c r="B2" s="167" t="s">
        <v>1</v>
      </c>
      <c r="C2" s="167" t="s">
        <v>245</v>
      </c>
      <c r="D2" s="151" t="s">
        <v>854</v>
      </c>
      <c r="E2" s="167" t="s">
        <v>855</v>
      </c>
      <c r="F2" s="151" t="s">
        <v>246</v>
      </c>
      <c r="G2" s="169" t="s">
        <v>6</v>
      </c>
      <c r="H2" s="167" t="s">
        <v>7</v>
      </c>
      <c r="I2" s="168" t="s">
        <v>247</v>
      </c>
      <c r="J2" s="155"/>
      <c r="K2" s="15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.75" customHeight="1">
      <c r="A3" s="152"/>
      <c r="B3" s="152"/>
      <c r="C3" s="152"/>
      <c r="D3" s="152"/>
      <c r="E3" s="152"/>
      <c r="F3" s="152"/>
      <c r="G3" s="152"/>
      <c r="H3" s="152"/>
      <c r="I3" s="41" t="s">
        <v>248</v>
      </c>
      <c r="J3" s="41" t="s">
        <v>249</v>
      </c>
      <c r="K3" s="41" t="s">
        <v>250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2.5" customHeight="1">
      <c r="A4" s="153"/>
      <c r="B4" s="152"/>
      <c r="C4" s="153"/>
      <c r="D4" s="153"/>
      <c r="E4" s="153"/>
      <c r="F4" s="153"/>
      <c r="G4" s="153"/>
      <c r="H4" s="153"/>
      <c r="I4" s="65" t="s">
        <v>340</v>
      </c>
      <c r="J4" s="65" t="s">
        <v>340</v>
      </c>
      <c r="K4" s="65" t="s">
        <v>340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88.5" customHeight="1">
      <c r="A5" s="46">
        <v>1</v>
      </c>
      <c r="B5" s="38" t="s">
        <v>1519</v>
      </c>
      <c r="C5" s="43" t="s">
        <v>856</v>
      </c>
      <c r="D5" s="40" t="s">
        <v>857</v>
      </c>
      <c r="E5" s="40" t="s">
        <v>858</v>
      </c>
      <c r="F5" s="40">
        <v>2019</v>
      </c>
      <c r="G5" s="52" t="s">
        <v>1665</v>
      </c>
      <c r="H5" s="40" t="s">
        <v>95</v>
      </c>
      <c r="I5" s="54">
        <v>3781.328</v>
      </c>
      <c r="J5" s="54">
        <v>3772.223</v>
      </c>
      <c r="K5" s="54">
        <v>9.1050000000000004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4.5" customHeight="1">
      <c r="A6" s="46">
        <v>2</v>
      </c>
      <c r="B6" s="38" t="s">
        <v>1594</v>
      </c>
      <c r="C6" s="43" t="s">
        <v>859</v>
      </c>
      <c r="D6" s="40" t="s">
        <v>860</v>
      </c>
      <c r="E6" s="40" t="s">
        <v>860</v>
      </c>
      <c r="F6" s="40">
        <v>2019</v>
      </c>
      <c r="G6" s="40">
        <v>110</v>
      </c>
      <c r="H6" s="40" t="s">
        <v>12</v>
      </c>
      <c r="I6" s="54">
        <v>61598.559000000001</v>
      </c>
      <c r="J6" s="54">
        <v>43898.559000000001</v>
      </c>
      <c r="K6" s="54">
        <v>17700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>
      <c r="A7" s="46">
        <v>3</v>
      </c>
      <c r="B7" s="38" t="s">
        <v>861</v>
      </c>
      <c r="C7" s="43" t="s">
        <v>862</v>
      </c>
      <c r="D7" s="40" t="s">
        <v>863</v>
      </c>
      <c r="E7" s="40" t="s">
        <v>864</v>
      </c>
      <c r="F7" s="40">
        <v>2019</v>
      </c>
      <c r="G7" s="98">
        <v>52.033333333333331</v>
      </c>
      <c r="H7" s="40" t="s">
        <v>27</v>
      </c>
      <c r="I7" s="54">
        <v>3468.23495</v>
      </c>
      <c r="J7" s="54">
        <v>3468.23495</v>
      </c>
      <c r="K7" s="54" t="s">
        <v>1466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.75" customHeight="1">
      <c r="A8" s="46">
        <v>4</v>
      </c>
      <c r="B8" s="38" t="s">
        <v>1500</v>
      </c>
      <c r="C8" s="43" t="s">
        <v>865</v>
      </c>
      <c r="D8" s="40" t="s">
        <v>866</v>
      </c>
      <c r="E8" s="40" t="s">
        <v>866</v>
      </c>
      <c r="F8" s="40">
        <v>2019</v>
      </c>
      <c r="G8" s="40">
        <v>82.5</v>
      </c>
      <c r="H8" s="40" t="s">
        <v>12</v>
      </c>
      <c r="I8" s="54">
        <v>17306.81884</v>
      </c>
      <c r="J8" s="54">
        <v>8653.4092099999998</v>
      </c>
      <c r="K8" s="54">
        <v>8653.4096300000001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5.25" customHeight="1">
      <c r="A9" s="46">
        <v>5</v>
      </c>
      <c r="B9" s="38" t="s">
        <v>736</v>
      </c>
      <c r="C9" s="43" t="s">
        <v>868</v>
      </c>
      <c r="D9" s="40" t="s">
        <v>869</v>
      </c>
      <c r="E9" s="40" t="s">
        <v>869</v>
      </c>
      <c r="F9" s="40">
        <v>2019</v>
      </c>
      <c r="G9" s="98">
        <v>13.966666666666667</v>
      </c>
      <c r="H9" s="40" t="s">
        <v>95</v>
      </c>
      <c r="I9" s="54">
        <v>1640.364</v>
      </c>
      <c r="J9" s="54">
        <v>1640.364</v>
      </c>
      <c r="K9" s="54" t="s">
        <v>1466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54.75" customHeight="1">
      <c r="A10" s="46">
        <v>6</v>
      </c>
      <c r="B10" s="38" t="s">
        <v>1595</v>
      </c>
      <c r="C10" s="43" t="s">
        <v>870</v>
      </c>
      <c r="D10" s="40" t="s">
        <v>871</v>
      </c>
      <c r="E10" s="40" t="s">
        <v>872</v>
      </c>
      <c r="F10" s="40">
        <v>2019</v>
      </c>
      <c r="G10" s="40">
        <v>90</v>
      </c>
      <c r="H10" s="40" t="s">
        <v>873</v>
      </c>
      <c r="I10" s="54">
        <v>8402.6</v>
      </c>
      <c r="J10" s="54">
        <v>3609</v>
      </c>
      <c r="K10" s="54">
        <v>4793.6000000000004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3" customHeight="1">
      <c r="A11" s="46">
        <v>7</v>
      </c>
      <c r="B11" s="38" t="s">
        <v>1596</v>
      </c>
      <c r="C11" s="43" t="s">
        <v>874</v>
      </c>
      <c r="D11" s="40" t="s">
        <v>875</v>
      </c>
      <c r="E11" s="40" t="s">
        <v>875</v>
      </c>
      <c r="F11" s="40">
        <v>2019</v>
      </c>
      <c r="G11" s="40">
        <v>52</v>
      </c>
      <c r="H11" s="40" t="s">
        <v>27</v>
      </c>
      <c r="I11" s="54">
        <v>4911.1391999999996</v>
      </c>
      <c r="J11" s="54">
        <v>2088</v>
      </c>
      <c r="K11" s="54">
        <v>2823.1392000000001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.75" customHeight="1">
      <c r="A12" s="46">
        <v>8</v>
      </c>
      <c r="B12" s="38" t="s">
        <v>876</v>
      </c>
      <c r="C12" s="43" t="s">
        <v>877</v>
      </c>
      <c r="D12" s="40" t="s">
        <v>878</v>
      </c>
      <c r="E12" s="40" t="s">
        <v>879</v>
      </c>
      <c r="F12" s="40">
        <v>2019</v>
      </c>
      <c r="G12" s="40">
        <v>110</v>
      </c>
      <c r="H12" s="40" t="s">
        <v>12</v>
      </c>
      <c r="I12" s="54">
        <v>31792.16</v>
      </c>
      <c r="J12" s="54">
        <v>31792.16</v>
      </c>
      <c r="K12" s="54" t="s">
        <v>1466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3" customHeight="1">
      <c r="A13" s="46">
        <v>9</v>
      </c>
      <c r="B13" s="38" t="s">
        <v>401</v>
      </c>
      <c r="C13" s="43" t="s">
        <v>880</v>
      </c>
      <c r="D13" s="40" t="s">
        <v>881</v>
      </c>
      <c r="E13" s="40" t="s">
        <v>881</v>
      </c>
      <c r="F13" s="40">
        <v>2019</v>
      </c>
      <c r="G13" s="98">
        <v>28.916666666666668</v>
      </c>
      <c r="H13" s="40" t="s">
        <v>12</v>
      </c>
      <c r="I13" s="54">
        <v>1000</v>
      </c>
      <c r="J13" s="54">
        <v>1000</v>
      </c>
      <c r="K13" s="54" t="s">
        <v>1466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>
      <c r="A14" s="46">
        <v>10</v>
      </c>
      <c r="B14" s="38" t="s">
        <v>1500</v>
      </c>
      <c r="C14" s="43" t="s">
        <v>882</v>
      </c>
      <c r="D14" s="40" t="s">
        <v>499</v>
      </c>
      <c r="E14" s="40" t="s">
        <v>883</v>
      </c>
      <c r="F14" s="40">
        <v>2019</v>
      </c>
      <c r="G14" s="40">
        <v>90</v>
      </c>
      <c r="H14" s="40" t="s">
        <v>27</v>
      </c>
      <c r="I14" s="54">
        <v>2500</v>
      </c>
      <c r="J14" s="54">
        <v>2500</v>
      </c>
      <c r="K14" s="54" t="s">
        <v>1466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5.75" customHeight="1">
      <c r="A15" s="46">
        <v>11</v>
      </c>
      <c r="B15" s="38" t="s">
        <v>699</v>
      </c>
      <c r="C15" s="43" t="s">
        <v>884</v>
      </c>
      <c r="D15" s="40" t="s">
        <v>885</v>
      </c>
      <c r="E15" s="40" t="s">
        <v>886</v>
      </c>
      <c r="F15" s="40">
        <v>2019</v>
      </c>
      <c r="G15" s="40">
        <v>94</v>
      </c>
      <c r="H15" s="40" t="s">
        <v>12</v>
      </c>
      <c r="I15" s="54">
        <v>39774.031999999999</v>
      </c>
      <c r="J15" s="54">
        <v>17312.342000000001</v>
      </c>
      <c r="K15" s="54">
        <v>22461.69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40.5" customHeight="1">
      <c r="A16" s="46">
        <v>12</v>
      </c>
      <c r="B16" s="38" t="s">
        <v>1498</v>
      </c>
      <c r="C16" s="43" t="s">
        <v>887</v>
      </c>
      <c r="D16" s="40" t="s">
        <v>888</v>
      </c>
      <c r="E16" s="40" t="s">
        <v>889</v>
      </c>
      <c r="F16" s="40">
        <v>2019</v>
      </c>
      <c r="G16" s="40">
        <v>72</v>
      </c>
      <c r="H16" s="40" t="s">
        <v>27</v>
      </c>
      <c r="I16" s="54">
        <v>2876.8484200000003</v>
      </c>
      <c r="J16" s="54">
        <v>1056.4880000000001</v>
      </c>
      <c r="K16" s="54">
        <v>1820.36042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40.5" customHeight="1">
      <c r="A17" s="46">
        <v>13</v>
      </c>
      <c r="B17" s="38" t="s">
        <v>1498</v>
      </c>
      <c r="C17" s="43" t="s">
        <v>890</v>
      </c>
      <c r="D17" s="40" t="s">
        <v>891</v>
      </c>
      <c r="E17" s="40" t="s">
        <v>891</v>
      </c>
      <c r="F17" s="40">
        <v>2019</v>
      </c>
      <c r="G17" s="40">
        <v>70</v>
      </c>
      <c r="H17" s="40" t="s">
        <v>27</v>
      </c>
      <c r="I17" s="54">
        <v>2607.4</v>
      </c>
      <c r="J17" s="54">
        <v>1955.55</v>
      </c>
      <c r="K17" s="54">
        <v>651.85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3.75" customHeight="1">
      <c r="A18" s="46">
        <v>14</v>
      </c>
      <c r="B18" s="39" t="s">
        <v>1597</v>
      </c>
      <c r="C18" s="43" t="s">
        <v>892</v>
      </c>
      <c r="D18" s="40" t="s">
        <v>893</v>
      </c>
      <c r="E18" s="40" t="s">
        <v>893</v>
      </c>
      <c r="F18" s="40">
        <v>2019</v>
      </c>
      <c r="G18" s="40">
        <v>90</v>
      </c>
      <c r="H18" s="40" t="s">
        <v>27</v>
      </c>
      <c r="I18" s="54">
        <v>1016.13122</v>
      </c>
      <c r="J18" s="54">
        <v>1016.13122</v>
      </c>
      <c r="K18" s="54" t="s">
        <v>1466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>
      <c r="A19" s="46">
        <v>15</v>
      </c>
      <c r="B19" s="39" t="s">
        <v>671</v>
      </c>
      <c r="C19" s="43" t="s">
        <v>894</v>
      </c>
      <c r="D19" s="40" t="s">
        <v>895</v>
      </c>
      <c r="E19" s="40" t="s">
        <v>896</v>
      </c>
      <c r="F19" s="40">
        <v>2019</v>
      </c>
      <c r="G19" s="40">
        <v>90</v>
      </c>
      <c r="H19" s="40" t="s">
        <v>12</v>
      </c>
      <c r="I19" s="54">
        <v>27155.5</v>
      </c>
      <c r="J19" s="54">
        <v>13577.75</v>
      </c>
      <c r="K19" s="54">
        <v>13577.75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>
      <c r="A20" s="46">
        <v>16</v>
      </c>
      <c r="B20" s="39" t="s">
        <v>897</v>
      </c>
      <c r="C20" s="43" t="s">
        <v>898</v>
      </c>
      <c r="D20" s="40" t="s">
        <v>899</v>
      </c>
      <c r="E20" s="40" t="s">
        <v>899</v>
      </c>
      <c r="F20" s="40">
        <v>2019</v>
      </c>
      <c r="G20" s="40">
        <v>100</v>
      </c>
      <c r="H20" s="40" t="s">
        <v>12</v>
      </c>
      <c r="I20" s="54">
        <v>73877.206000000006</v>
      </c>
      <c r="J20" s="54">
        <v>21390.880000000001</v>
      </c>
      <c r="K20" s="54">
        <v>56333.249000000003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0" customHeight="1">
      <c r="A21" s="46">
        <v>17</v>
      </c>
      <c r="B21" s="39" t="s">
        <v>1516</v>
      </c>
      <c r="C21" s="43" t="s">
        <v>900</v>
      </c>
      <c r="D21" s="40" t="s">
        <v>901</v>
      </c>
      <c r="E21" s="40" t="s">
        <v>901</v>
      </c>
      <c r="F21" s="40">
        <v>2019</v>
      </c>
      <c r="G21" s="40">
        <v>90</v>
      </c>
      <c r="H21" s="40" t="s">
        <v>12</v>
      </c>
      <c r="I21" s="54">
        <v>10084.487999999999</v>
      </c>
      <c r="J21" s="54">
        <v>9841.9380000000001</v>
      </c>
      <c r="K21" s="54">
        <v>242.55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3.75" customHeight="1">
      <c r="A22" s="46">
        <v>18</v>
      </c>
      <c r="B22" s="39" t="s">
        <v>736</v>
      </c>
      <c r="C22" s="43" t="s">
        <v>902</v>
      </c>
      <c r="D22" s="40" t="s">
        <v>903</v>
      </c>
      <c r="E22" s="40" t="s">
        <v>903</v>
      </c>
      <c r="F22" s="40">
        <v>2019</v>
      </c>
      <c r="G22" s="98">
        <v>84.816666666666663</v>
      </c>
      <c r="H22" s="40" t="s">
        <v>27</v>
      </c>
      <c r="I22" s="54">
        <v>1157.2049999999999</v>
      </c>
      <c r="J22" s="54">
        <v>1157.2049999999999</v>
      </c>
      <c r="K22" s="5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42.75" customHeight="1">
      <c r="A23" s="46">
        <v>19</v>
      </c>
      <c r="B23" s="39" t="s">
        <v>1598</v>
      </c>
      <c r="C23" s="43" t="s">
        <v>904</v>
      </c>
      <c r="D23" s="40" t="s">
        <v>905</v>
      </c>
      <c r="E23" s="40" t="s">
        <v>906</v>
      </c>
      <c r="F23" s="40">
        <v>2019</v>
      </c>
      <c r="G23" s="40">
        <v>120</v>
      </c>
      <c r="H23" s="40" t="s">
        <v>12</v>
      </c>
      <c r="I23" s="54">
        <v>31128</v>
      </c>
      <c r="J23" s="54">
        <v>11377.5</v>
      </c>
      <c r="K23" s="54">
        <v>19750.5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>
      <c r="A24" s="46">
        <v>20</v>
      </c>
      <c r="B24" s="39" t="s">
        <v>1599</v>
      </c>
      <c r="C24" s="43" t="s">
        <v>907</v>
      </c>
      <c r="D24" s="40" t="s">
        <v>908</v>
      </c>
      <c r="E24" s="40" t="s">
        <v>909</v>
      </c>
      <c r="F24" s="40">
        <v>2019</v>
      </c>
      <c r="G24" s="40">
        <v>109</v>
      </c>
      <c r="H24" s="40" t="s">
        <v>12</v>
      </c>
      <c r="I24" s="54">
        <v>9000.375</v>
      </c>
      <c r="J24" s="54">
        <v>5284.1750000000002</v>
      </c>
      <c r="K24" s="54">
        <v>3716.2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3" customHeight="1">
      <c r="A25" s="46">
        <v>21</v>
      </c>
      <c r="B25" s="39" t="s">
        <v>1508</v>
      </c>
      <c r="C25" s="43" t="s">
        <v>910</v>
      </c>
      <c r="D25" s="40" t="s">
        <v>911</v>
      </c>
      <c r="E25" s="40" t="s">
        <v>912</v>
      </c>
      <c r="F25" s="40">
        <v>2019</v>
      </c>
      <c r="G25" s="98">
        <v>71.466666666666669</v>
      </c>
      <c r="H25" s="40" t="s">
        <v>27</v>
      </c>
      <c r="I25" s="54">
        <v>3527</v>
      </c>
      <c r="J25" s="54">
        <v>2705.0320000000002</v>
      </c>
      <c r="K25" s="54">
        <v>821.96799999999996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0.75" customHeight="1">
      <c r="A26" s="46">
        <v>22</v>
      </c>
      <c r="B26" s="39" t="s">
        <v>1600</v>
      </c>
      <c r="C26" s="43" t="s">
        <v>913</v>
      </c>
      <c r="D26" s="40" t="s">
        <v>914</v>
      </c>
      <c r="E26" s="40" t="s">
        <v>914</v>
      </c>
      <c r="F26" s="40">
        <v>2019</v>
      </c>
      <c r="G26" s="40">
        <v>108</v>
      </c>
      <c r="H26" s="40" t="s">
        <v>12</v>
      </c>
      <c r="I26" s="54">
        <v>41835</v>
      </c>
      <c r="J26" s="54">
        <v>20835</v>
      </c>
      <c r="K26" s="54">
        <v>21000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7.5" customHeight="1">
      <c r="A27" s="46">
        <v>23</v>
      </c>
      <c r="B27" s="39" t="s">
        <v>861</v>
      </c>
      <c r="C27" s="43" t="s">
        <v>915</v>
      </c>
      <c r="D27" s="40" t="s">
        <v>916</v>
      </c>
      <c r="E27" s="40" t="s">
        <v>917</v>
      </c>
      <c r="F27" s="40">
        <v>2019</v>
      </c>
      <c r="G27" s="40">
        <v>105</v>
      </c>
      <c r="H27" s="40" t="s">
        <v>12</v>
      </c>
      <c r="I27" s="54">
        <v>38100</v>
      </c>
      <c r="J27" s="54">
        <v>19050</v>
      </c>
      <c r="K27" s="54">
        <v>19050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>
      <c r="A28" s="46">
        <v>24</v>
      </c>
      <c r="B28" s="39" t="s">
        <v>1601</v>
      </c>
      <c r="C28" s="43" t="s">
        <v>918</v>
      </c>
      <c r="D28" s="40" t="s">
        <v>919</v>
      </c>
      <c r="E28" s="40" t="s">
        <v>919</v>
      </c>
      <c r="F28" s="40">
        <v>2019</v>
      </c>
      <c r="G28" s="40">
        <v>114</v>
      </c>
      <c r="H28" s="40" t="s">
        <v>12</v>
      </c>
      <c r="I28" s="54">
        <v>28965.371760000002</v>
      </c>
      <c r="J28" s="54">
        <v>28392.371760000002</v>
      </c>
      <c r="K28" s="54">
        <v>573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8.5" customHeight="1">
      <c r="A29" s="46">
        <v>25</v>
      </c>
      <c r="B29" s="39" t="s">
        <v>920</v>
      </c>
      <c r="C29" s="43" t="s">
        <v>921</v>
      </c>
      <c r="D29" s="40" t="s">
        <v>922</v>
      </c>
      <c r="E29" s="40" t="s">
        <v>923</v>
      </c>
      <c r="F29" s="40">
        <v>2019</v>
      </c>
      <c r="G29" s="40">
        <v>104</v>
      </c>
      <c r="H29" s="40" t="s">
        <v>12</v>
      </c>
      <c r="I29" s="54">
        <v>9379.5314299999991</v>
      </c>
      <c r="J29" s="54">
        <v>8678.7243199999994</v>
      </c>
      <c r="K29" s="54">
        <v>700.80710999999997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0.75" customHeight="1">
      <c r="A30" s="46">
        <v>26</v>
      </c>
      <c r="B30" s="39" t="s">
        <v>1602</v>
      </c>
      <c r="C30" s="43" t="s">
        <v>924</v>
      </c>
      <c r="D30" s="40" t="s">
        <v>925</v>
      </c>
      <c r="E30" s="40" t="s">
        <v>926</v>
      </c>
      <c r="F30" s="40">
        <v>2019</v>
      </c>
      <c r="G30" s="40">
        <v>52.85</v>
      </c>
      <c r="H30" s="40" t="s">
        <v>27</v>
      </c>
      <c r="I30" s="54">
        <v>1262</v>
      </c>
      <c r="J30" s="54">
        <v>1262</v>
      </c>
      <c r="K30" s="54" t="s">
        <v>1466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45.75" customHeight="1">
      <c r="A31" s="46">
        <v>27</v>
      </c>
      <c r="B31" s="39" t="s">
        <v>1603</v>
      </c>
      <c r="C31" s="43" t="s">
        <v>927</v>
      </c>
      <c r="D31" s="40" t="s">
        <v>448</v>
      </c>
      <c r="E31" s="40" t="s">
        <v>448</v>
      </c>
      <c r="F31" s="40">
        <v>2019</v>
      </c>
      <c r="G31" s="40">
        <v>90</v>
      </c>
      <c r="H31" s="40" t="s">
        <v>12</v>
      </c>
      <c r="I31" s="54">
        <v>19631.878000000001</v>
      </c>
      <c r="J31" s="54">
        <v>9815.9390000000003</v>
      </c>
      <c r="K31" s="54">
        <v>9815.9390000000003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45" customHeight="1">
      <c r="A32" s="46">
        <v>28</v>
      </c>
      <c r="B32" s="39" t="s">
        <v>1604</v>
      </c>
      <c r="C32" s="43" t="s">
        <v>928</v>
      </c>
      <c r="D32" s="40" t="s">
        <v>929</v>
      </c>
      <c r="E32" s="40" t="s">
        <v>930</v>
      </c>
      <c r="F32" s="40">
        <v>2019</v>
      </c>
      <c r="G32" s="40">
        <v>61</v>
      </c>
      <c r="H32" s="40" t="s">
        <v>27</v>
      </c>
      <c r="I32" s="54">
        <v>575.27800000000002</v>
      </c>
      <c r="J32" s="54">
        <v>575.27800000000002</v>
      </c>
      <c r="K32" s="54" t="s">
        <v>1466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42.75" customHeight="1">
      <c r="A33" s="46">
        <v>29</v>
      </c>
      <c r="B33" s="39" t="s">
        <v>1605</v>
      </c>
      <c r="C33" s="43" t="s">
        <v>931</v>
      </c>
      <c r="D33" s="40" t="s">
        <v>932</v>
      </c>
      <c r="E33" s="40" t="s">
        <v>932</v>
      </c>
      <c r="F33" s="40">
        <v>2019</v>
      </c>
      <c r="G33" s="40">
        <v>85</v>
      </c>
      <c r="H33" s="40" t="s">
        <v>27</v>
      </c>
      <c r="I33" s="54">
        <v>3704.8359999999998</v>
      </c>
      <c r="J33" s="54">
        <v>3704.8359999999998</v>
      </c>
      <c r="K33" s="54" t="s">
        <v>1466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3.75" customHeight="1">
      <c r="A34" s="46">
        <v>30</v>
      </c>
      <c r="B34" s="39" t="s">
        <v>1606</v>
      </c>
      <c r="C34" s="43" t="s">
        <v>933</v>
      </c>
      <c r="D34" s="40" t="s">
        <v>934</v>
      </c>
      <c r="E34" s="40" t="s">
        <v>934</v>
      </c>
      <c r="F34" s="40">
        <v>2019</v>
      </c>
      <c r="G34" s="98">
        <v>10.183333333333334</v>
      </c>
      <c r="H34" s="40" t="s">
        <v>95</v>
      </c>
      <c r="I34" s="54">
        <v>1609.4829999999999</v>
      </c>
      <c r="J34" s="54">
        <v>1609.4829999999999</v>
      </c>
      <c r="K34" s="54" t="s">
        <v>1466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51.75" customHeight="1">
      <c r="A35" s="46">
        <v>31</v>
      </c>
      <c r="B35" s="39" t="s">
        <v>1587</v>
      </c>
      <c r="C35" s="43" t="s">
        <v>935</v>
      </c>
      <c r="D35" s="40" t="s">
        <v>936</v>
      </c>
      <c r="E35" s="40" t="s">
        <v>936</v>
      </c>
      <c r="F35" s="40">
        <v>2019</v>
      </c>
      <c r="G35" s="40">
        <v>18</v>
      </c>
      <c r="H35" s="40" t="s">
        <v>12</v>
      </c>
      <c r="I35" s="54">
        <v>1294.29729</v>
      </c>
      <c r="J35" s="54">
        <v>1000</v>
      </c>
      <c r="K35" s="54">
        <v>294.29728999999998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.75" customHeight="1">
      <c r="A36" s="46">
        <v>32</v>
      </c>
      <c r="B36" s="39" t="s">
        <v>401</v>
      </c>
      <c r="C36" s="43" t="s">
        <v>937</v>
      </c>
      <c r="D36" s="40" t="s">
        <v>938</v>
      </c>
      <c r="E36" s="40" t="s">
        <v>938</v>
      </c>
      <c r="F36" s="40">
        <v>2019</v>
      </c>
      <c r="G36" s="40">
        <v>87</v>
      </c>
      <c r="H36" s="40" t="s">
        <v>12</v>
      </c>
      <c r="I36" s="54">
        <v>51414.312109999999</v>
      </c>
      <c r="J36" s="54">
        <v>37905.694000000003</v>
      </c>
      <c r="K36" s="54">
        <v>13508.618109999999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41.25" customHeight="1">
      <c r="A37" s="46">
        <v>33</v>
      </c>
      <c r="B37" s="39" t="s">
        <v>1607</v>
      </c>
      <c r="C37" s="43" t="s">
        <v>939</v>
      </c>
      <c r="D37" s="40" t="s">
        <v>940</v>
      </c>
      <c r="E37" s="40" t="s">
        <v>941</v>
      </c>
      <c r="F37" s="40">
        <v>2019</v>
      </c>
      <c r="G37" s="40">
        <v>95.09</v>
      </c>
      <c r="H37" s="40" t="s">
        <v>27</v>
      </c>
      <c r="I37" s="54">
        <v>2545</v>
      </c>
      <c r="J37" s="54">
        <v>1018.35</v>
      </c>
      <c r="K37" s="54">
        <v>1526.65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56.25" customHeight="1">
      <c r="A38" s="46">
        <v>34</v>
      </c>
      <c r="B38" s="39" t="s">
        <v>1499</v>
      </c>
      <c r="C38" s="43" t="s">
        <v>942</v>
      </c>
      <c r="D38" s="40" t="s">
        <v>943</v>
      </c>
      <c r="E38" s="40" t="s">
        <v>944</v>
      </c>
      <c r="F38" s="40">
        <v>2019</v>
      </c>
      <c r="G38" s="98">
        <v>136.21666666666667</v>
      </c>
      <c r="H38" s="40" t="s">
        <v>12</v>
      </c>
      <c r="I38" s="54">
        <v>113200</v>
      </c>
      <c r="J38" s="54">
        <v>29837.042399999998</v>
      </c>
      <c r="K38" s="54">
        <v>83362.957599999994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4.5" customHeight="1">
      <c r="A39" s="46">
        <v>35</v>
      </c>
      <c r="B39" s="39" t="s">
        <v>1361</v>
      </c>
      <c r="C39" s="43" t="s">
        <v>945</v>
      </c>
      <c r="D39" s="40" t="s">
        <v>946</v>
      </c>
      <c r="E39" s="40" t="s">
        <v>475</v>
      </c>
      <c r="F39" s="40">
        <v>2019</v>
      </c>
      <c r="G39" s="40">
        <v>120</v>
      </c>
      <c r="H39" s="40" t="s">
        <v>12</v>
      </c>
      <c r="I39" s="54">
        <v>26971.621739999999</v>
      </c>
      <c r="J39" s="54">
        <v>5088.3038500000002</v>
      </c>
      <c r="K39" s="54">
        <v>21883.317889999998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51.75" customHeight="1">
      <c r="A40" s="46">
        <v>36</v>
      </c>
      <c r="B40" s="39" t="s">
        <v>741</v>
      </c>
      <c r="C40" s="43" t="s">
        <v>947</v>
      </c>
      <c r="D40" s="40" t="s">
        <v>948</v>
      </c>
      <c r="E40" s="40" t="s">
        <v>949</v>
      </c>
      <c r="F40" s="40">
        <v>2019</v>
      </c>
      <c r="G40" s="40">
        <v>60</v>
      </c>
      <c r="H40" s="40" t="s">
        <v>27</v>
      </c>
      <c r="I40" s="54">
        <v>2096.9539199999999</v>
      </c>
      <c r="J40" s="54">
        <v>2096.9539199999999</v>
      </c>
      <c r="K40" s="54" t="s">
        <v>1466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.75" customHeight="1">
      <c r="A41" s="46">
        <v>37</v>
      </c>
      <c r="B41" s="39" t="s">
        <v>1403</v>
      </c>
      <c r="C41" s="43" t="s">
        <v>950</v>
      </c>
      <c r="D41" s="40" t="s">
        <v>951</v>
      </c>
      <c r="E41" s="40" t="s">
        <v>540</v>
      </c>
      <c r="F41" s="40">
        <v>2019</v>
      </c>
      <c r="G41" s="98">
        <v>90.933333333333337</v>
      </c>
      <c r="H41" s="40" t="s">
        <v>27</v>
      </c>
      <c r="I41" s="54">
        <v>5163.8268100000005</v>
      </c>
      <c r="J41" s="54">
        <v>2055.0574999999999</v>
      </c>
      <c r="K41" s="54">
        <v>3108.7693100000001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46">
        <v>38</v>
      </c>
      <c r="B42" s="39" t="s">
        <v>401</v>
      </c>
      <c r="C42" s="43" t="s">
        <v>952</v>
      </c>
      <c r="D42" s="40" t="s">
        <v>953</v>
      </c>
      <c r="E42" s="40" t="s">
        <v>953</v>
      </c>
      <c r="F42" s="40">
        <v>2019</v>
      </c>
      <c r="G42" s="40">
        <v>90</v>
      </c>
      <c r="H42" s="40" t="s">
        <v>27</v>
      </c>
      <c r="I42" s="54">
        <v>1813.547</v>
      </c>
      <c r="J42" s="54">
        <v>1499.827</v>
      </c>
      <c r="K42" s="54">
        <v>313.72000000000003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.75" customHeight="1">
      <c r="A43" s="46">
        <v>39</v>
      </c>
      <c r="B43" s="39" t="s">
        <v>1379</v>
      </c>
      <c r="C43" s="43" t="s">
        <v>954</v>
      </c>
      <c r="D43" s="40" t="s">
        <v>324</v>
      </c>
      <c r="E43" s="40" t="s">
        <v>324</v>
      </c>
      <c r="F43" s="40">
        <v>2019</v>
      </c>
      <c r="G43" s="98">
        <v>72.433333333333337</v>
      </c>
      <c r="H43" s="40" t="s">
        <v>27</v>
      </c>
      <c r="I43" s="54">
        <v>5651.76</v>
      </c>
      <c r="J43" s="54">
        <v>2728.16</v>
      </c>
      <c r="K43" s="54">
        <v>2923.6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.75" customHeight="1">
      <c r="A44" s="46">
        <v>40</v>
      </c>
      <c r="B44" s="39" t="s">
        <v>1499</v>
      </c>
      <c r="C44" s="43" t="s">
        <v>955</v>
      </c>
      <c r="D44" s="40" t="s">
        <v>956</v>
      </c>
      <c r="E44" s="40" t="s">
        <v>957</v>
      </c>
      <c r="F44" s="40">
        <v>2019</v>
      </c>
      <c r="G44" s="40">
        <v>100</v>
      </c>
      <c r="H44" s="40" t="s">
        <v>12</v>
      </c>
      <c r="I44" s="54">
        <v>262207.78999999998</v>
      </c>
      <c r="J44" s="54">
        <v>25767.542410000002</v>
      </c>
      <c r="K44" s="54">
        <v>236440.24758999998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5.25" customHeight="1">
      <c r="A45" s="46">
        <v>41</v>
      </c>
      <c r="B45" s="39" t="s">
        <v>1522</v>
      </c>
      <c r="C45" s="43" t="s">
        <v>958</v>
      </c>
      <c r="D45" s="40" t="s">
        <v>959</v>
      </c>
      <c r="E45" s="40" t="s">
        <v>960</v>
      </c>
      <c r="F45" s="40">
        <v>2019</v>
      </c>
      <c r="G45" s="40">
        <v>80</v>
      </c>
      <c r="H45" s="40" t="s">
        <v>95</v>
      </c>
      <c r="I45" s="54">
        <v>31117</v>
      </c>
      <c r="J45" s="54">
        <v>31117</v>
      </c>
      <c r="K45" s="54" t="s">
        <v>1466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.75" customHeight="1">
      <c r="A46" s="46">
        <v>42</v>
      </c>
      <c r="B46" s="39" t="s">
        <v>1508</v>
      </c>
      <c r="C46" s="43" t="s">
        <v>961</v>
      </c>
      <c r="D46" s="40" t="s">
        <v>962</v>
      </c>
      <c r="E46" s="40" t="s">
        <v>962</v>
      </c>
      <c r="F46" s="40">
        <v>2019</v>
      </c>
      <c r="G46" s="40">
        <v>16</v>
      </c>
      <c r="H46" s="40" t="s">
        <v>12</v>
      </c>
      <c r="I46" s="54">
        <f>J46</f>
        <v>1000</v>
      </c>
      <c r="J46" s="54">
        <v>1000</v>
      </c>
      <c r="K46" s="54" t="s">
        <v>1466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65.75" customHeight="1">
      <c r="A47" s="46">
        <v>43</v>
      </c>
      <c r="B47" s="39" t="s">
        <v>1500</v>
      </c>
      <c r="C47" s="43" t="s">
        <v>1669</v>
      </c>
      <c r="D47" s="40" t="s">
        <v>963</v>
      </c>
      <c r="E47" s="40" t="s">
        <v>963</v>
      </c>
      <c r="F47" s="40">
        <v>2019</v>
      </c>
      <c r="G47" s="40">
        <v>110</v>
      </c>
      <c r="H47" s="40" t="s">
        <v>12</v>
      </c>
      <c r="I47" s="54">
        <v>42061.941229999997</v>
      </c>
      <c r="J47" s="54">
        <v>980</v>
      </c>
      <c r="K47" s="54">
        <v>41081.941229999997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43.5" customHeight="1">
      <c r="A48" s="46">
        <v>44</v>
      </c>
      <c r="B48" s="38" t="s">
        <v>786</v>
      </c>
      <c r="C48" s="43" t="s">
        <v>964</v>
      </c>
      <c r="D48" s="40" t="s">
        <v>965</v>
      </c>
      <c r="E48" s="40" t="s">
        <v>966</v>
      </c>
      <c r="F48" s="40">
        <v>2019</v>
      </c>
      <c r="G48" s="40">
        <v>98</v>
      </c>
      <c r="H48" s="40" t="s">
        <v>12</v>
      </c>
      <c r="I48" s="54">
        <f>SUM(J48)</f>
        <v>7000</v>
      </c>
      <c r="J48" s="54">
        <v>7000</v>
      </c>
      <c r="K48" s="54">
        <v>8000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7.5" customHeight="1">
      <c r="A49" s="46">
        <v>45</v>
      </c>
      <c r="B49" s="38" t="s">
        <v>815</v>
      </c>
      <c r="C49" s="43" t="s">
        <v>967</v>
      </c>
      <c r="D49" s="40" t="s">
        <v>968</v>
      </c>
      <c r="E49" s="40" t="s">
        <v>968</v>
      </c>
      <c r="F49" s="40">
        <v>2019</v>
      </c>
      <c r="G49" s="98">
        <f>21+5/60</f>
        <v>21.083333333333332</v>
      </c>
      <c r="H49" s="40" t="s">
        <v>12</v>
      </c>
      <c r="I49" s="54">
        <v>999.54600000000005</v>
      </c>
      <c r="J49" s="54">
        <v>999.54600000000005</v>
      </c>
      <c r="K49" s="54" t="s">
        <v>1466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41.25" customHeight="1">
      <c r="A50" s="46">
        <v>46</v>
      </c>
      <c r="B50" s="38" t="s">
        <v>1597</v>
      </c>
      <c r="C50" s="43" t="s">
        <v>969</v>
      </c>
      <c r="D50" s="40" t="s">
        <v>970</v>
      </c>
      <c r="E50" s="40" t="s">
        <v>970</v>
      </c>
      <c r="F50" s="40">
        <v>2019</v>
      </c>
      <c r="G50" s="98">
        <f>85+32/60</f>
        <v>85.533333333333331</v>
      </c>
      <c r="H50" s="40" t="s">
        <v>27</v>
      </c>
      <c r="I50" s="54">
        <v>1566.95586</v>
      </c>
      <c r="J50" s="54">
        <v>1566.95586</v>
      </c>
      <c r="K50" s="54" t="s">
        <v>1466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0">
    <mergeCell ref="B1:J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0.31527777777777777" right="0.31527777777777777" top="0.74791666666666667" bottom="0.74791666666666667" header="0" footer="0"/>
  <pageSetup paperSize="9" scale="8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1001"/>
  <sheetViews>
    <sheetView zoomScale="73" zoomScaleNormal="73" workbookViewId="0">
      <pane ySplit="4" topLeftCell="A35" activePane="bottomLeft" state="frozen"/>
      <selection pane="bottomLeft" activeCell="P12" sqref="P12"/>
    </sheetView>
  </sheetViews>
  <sheetFormatPr defaultColWidth="14.44140625" defaultRowHeight="15" customHeight="1"/>
  <cols>
    <col min="1" max="1" width="5.6640625" customWidth="1"/>
    <col min="2" max="2" width="35" customWidth="1"/>
    <col min="3" max="3" width="34" customWidth="1"/>
    <col min="4" max="4" width="24.109375" customWidth="1"/>
    <col min="5" max="5" width="18.5546875" customWidth="1"/>
    <col min="6" max="6" width="13.88671875" customWidth="1"/>
    <col min="7" max="7" width="15.109375" customWidth="1"/>
    <col min="8" max="8" width="14.109375" customWidth="1"/>
    <col min="9" max="9" width="19.109375" customWidth="1"/>
    <col min="10" max="10" width="13.109375" customWidth="1"/>
    <col min="11" max="11" width="15.44140625" customWidth="1"/>
    <col min="12" max="26" width="9" customWidth="1"/>
  </cols>
  <sheetData>
    <row r="1" spans="1:13" ht="23.25" customHeight="1">
      <c r="A1" s="170" t="s">
        <v>1488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5.75" customHeight="1">
      <c r="A2" s="151" t="s">
        <v>0</v>
      </c>
      <c r="B2" s="151" t="s">
        <v>1</v>
      </c>
      <c r="C2" s="151" t="s">
        <v>245</v>
      </c>
      <c r="D2" s="151" t="s">
        <v>854</v>
      </c>
      <c r="E2" s="151" t="s">
        <v>855</v>
      </c>
      <c r="F2" s="151" t="s">
        <v>246</v>
      </c>
      <c r="G2" s="151" t="s">
        <v>6</v>
      </c>
      <c r="H2" s="151" t="s">
        <v>7</v>
      </c>
      <c r="I2" s="154" t="s">
        <v>247</v>
      </c>
      <c r="J2" s="173"/>
      <c r="K2" s="174"/>
      <c r="L2" s="104"/>
      <c r="M2" s="104"/>
    </row>
    <row r="3" spans="1:13" ht="38.25" customHeight="1">
      <c r="A3" s="171"/>
      <c r="B3" s="171"/>
      <c r="C3" s="171"/>
      <c r="D3" s="171"/>
      <c r="E3" s="171"/>
      <c r="F3" s="171"/>
      <c r="G3" s="171"/>
      <c r="H3" s="171"/>
      <c r="I3" s="41" t="s">
        <v>248</v>
      </c>
      <c r="J3" s="41" t="s">
        <v>249</v>
      </c>
      <c r="K3" s="41" t="s">
        <v>250</v>
      </c>
      <c r="L3" s="104"/>
      <c r="M3" s="104"/>
    </row>
    <row r="4" spans="1:13" ht="48.75" customHeight="1">
      <c r="A4" s="172"/>
      <c r="B4" s="171"/>
      <c r="C4" s="172"/>
      <c r="D4" s="172"/>
      <c r="E4" s="172"/>
      <c r="F4" s="172"/>
      <c r="G4" s="172"/>
      <c r="H4" s="172"/>
      <c r="I4" s="41" t="s">
        <v>340</v>
      </c>
      <c r="J4" s="41" t="s">
        <v>340</v>
      </c>
      <c r="K4" s="41" t="s">
        <v>340</v>
      </c>
      <c r="L4" s="104"/>
      <c r="M4" s="104"/>
    </row>
    <row r="5" spans="1:13" ht="36" customHeight="1">
      <c r="A5" s="42">
        <v>1</v>
      </c>
      <c r="B5" s="38" t="s">
        <v>736</v>
      </c>
      <c r="C5" s="48" t="s">
        <v>971</v>
      </c>
      <c r="D5" s="47" t="s">
        <v>972</v>
      </c>
      <c r="E5" s="47" t="s">
        <v>973</v>
      </c>
      <c r="F5" s="47">
        <v>2020</v>
      </c>
      <c r="G5" s="99">
        <v>73.14</v>
      </c>
      <c r="H5" s="47" t="s">
        <v>27</v>
      </c>
      <c r="I5" s="66">
        <v>1722.9703500000001</v>
      </c>
      <c r="J5" s="66">
        <v>1722.9703500000001</v>
      </c>
      <c r="K5" s="66" t="s">
        <v>1466</v>
      </c>
      <c r="L5" s="104"/>
      <c r="M5" s="104"/>
    </row>
    <row r="6" spans="1:13" ht="51.75" customHeight="1">
      <c r="A6" s="42">
        <v>2</v>
      </c>
      <c r="B6" s="38" t="s">
        <v>1533</v>
      </c>
      <c r="C6" s="48" t="s">
        <v>974</v>
      </c>
      <c r="D6" s="67" t="s">
        <v>975</v>
      </c>
      <c r="E6" s="47" t="s">
        <v>976</v>
      </c>
      <c r="F6" s="47">
        <v>2020</v>
      </c>
      <c r="G6" s="47">
        <v>90</v>
      </c>
      <c r="H6" s="47" t="s">
        <v>27</v>
      </c>
      <c r="I6" s="66">
        <v>5974.1026000000002</v>
      </c>
      <c r="J6" s="66">
        <v>4604.5148600000002</v>
      </c>
      <c r="K6" s="66">
        <v>1369.5877399999999</v>
      </c>
      <c r="L6" s="104"/>
      <c r="M6" s="104"/>
    </row>
    <row r="7" spans="1:13" ht="50.25" customHeight="1">
      <c r="A7" s="42">
        <v>3</v>
      </c>
      <c r="B7" s="38" t="s">
        <v>1608</v>
      </c>
      <c r="C7" s="48" t="s">
        <v>977</v>
      </c>
      <c r="D7" s="47" t="s">
        <v>978</v>
      </c>
      <c r="E7" s="47" t="s">
        <v>979</v>
      </c>
      <c r="F7" s="47">
        <v>2020</v>
      </c>
      <c r="G7" s="47">
        <v>25</v>
      </c>
      <c r="H7" s="47" t="s">
        <v>873</v>
      </c>
      <c r="I7" s="66">
        <v>2946.8</v>
      </c>
      <c r="J7" s="66">
        <v>1473.4</v>
      </c>
      <c r="K7" s="66">
        <v>1473.4</v>
      </c>
      <c r="L7" s="104"/>
      <c r="M7" s="104"/>
    </row>
    <row r="8" spans="1:13" ht="62.25" customHeight="1">
      <c r="A8" s="42">
        <v>4</v>
      </c>
      <c r="B8" s="38" t="s">
        <v>1609</v>
      </c>
      <c r="C8" s="48" t="s">
        <v>980</v>
      </c>
      <c r="D8" s="47" t="s">
        <v>981</v>
      </c>
      <c r="E8" s="47" t="s">
        <v>982</v>
      </c>
      <c r="F8" s="47">
        <v>2020</v>
      </c>
      <c r="G8" s="47">
        <v>60</v>
      </c>
      <c r="H8" s="47" t="s">
        <v>27</v>
      </c>
      <c r="I8" s="66">
        <v>738.04499999999996</v>
      </c>
      <c r="J8" s="66">
        <v>579.52499999999998</v>
      </c>
      <c r="K8" s="66">
        <v>158.52000000000001</v>
      </c>
      <c r="L8" s="104"/>
      <c r="M8" s="104"/>
    </row>
    <row r="9" spans="1:13" ht="44.25" customHeight="1">
      <c r="A9" s="42">
        <v>5</v>
      </c>
      <c r="B9" s="38" t="s">
        <v>1610</v>
      </c>
      <c r="C9" s="48" t="s">
        <v>983</v>
      </c>
      <c r="D9" s="47" t="s">
        <v>984</v>
      </c>
      <c r="E9" s="47" t="s">
        <v>985</v>
      </c>
      <c r="F9" s="47">
        <v>2020</v>
      </c>
      <c r="G9" s="47">
        <v>80</v>
      </c>
      <c r="H9" s="47" t="s">
        <v>27</v>
      </c>
      <c r="I9" s="66">
        <v>3713.34</v>
      </c>
      <c r="J9" s="66">
        <v>1475.44</v>
      </c>
      <c r="K9" s="66">
        <v>2237.9</v>
      </c>
      <c r="L9" s="104"/>
      <c r="M9" s="104"/>
    </row>
    <row r="10" spans="1:13" ht="36" customHeight="1">
      <c r="A10" s="42">
        <v>6</v>
      </c>
      <c r="B10" s="38" t="s">
        <v>920</v>
      </c>
      <c r="C10" s="48" t="s">
        <v>986</v>
      </c>
      <c r="D10" s="47" t="s">
        <v>987</v>
      </c>
      <c r="E10" s="47" t="s">
        <v>987</v>
      </c>
      <c r="F10" s="47">
        <v>2020</v>
      </c>
      <c r="G10" s="47">
        <v>100</v>
      </c>
      <c r="H10" s="47" t="s">
        <v>12</v>
      </c>
      <c r="I10" s="66">
        <v>55811.362999999998</v>
      </c>
      <c r="J10" s="66">
        <v>17463.011999999999</v>
      </c>
      <c r="K10" s="66">
        <v>38348.351000000002</v>
      </c>
      <c r="L10" s="104"/>
      <c r="M10" s="104"/>
    </row>
    <row r="11" spans="1:13" ht="45" customHeight="1">
      <c r="A11" s="42">
        <v>7</v>
      </c>
      <c r="B11" s="38" t="s">
        <v>1569</v>
      </c>
      <c r="C11" s="48" t="s">
        <v>988</v>
      </c>
      <c r="D11" s="47" t="s">
        <v>989</v>
      </c>
      <c r="E11" s="47" t="s">
        <v>990</v>
      </c>
      <c r="F11" s="47">
        <v>2020</v>
      </c>
      <c r="G11" s="47">
        <v>97.52</v>
      </c>
      <c r="H11" s="47" t="s">
        <v>991</v>
      </c>
      <c r="I11" s="66">
        <v>6228.6570000000002</v>
      </c>
      <c r="J11" s="66">
        <v>1197.48</v>
      </c>
      <c r="K11" s="66">
        <v>5031.1769999999997</v>
      </c>
      <c r="L11" s="104"/>
      <c r="M11" s="104"/>
    </row>
    <row r="12" spans="1:13" ht="41.25" customHeight="1">
      <c r="A12" s="42">
        <v>8</v>
      </c>
      <c r="B12" s="38" t="s">
        <v>1602</v>
      </c>
      <c r="C12" s="48" t="s">
        <v>992</v>
      </c>
      <c r="D12" s="47" t="s">
        <v>993</v>
      </c>
      <c r="E12" s="47" t="s">
        <v>994</v>
      </c>
      <c r="F12" s="47">
        <v>2020</v>
      </c>
      <c r="G12" s="47">
        <v>60</v>
      </c>
      <c r="H12" s="47" t="s">
        <v>27</v>
      </c>
      <c r="I12" s="66">
        <v>1510.7944500000001</v>
      </c>
      <c r="J12" s="66">
        <v>1510.7944500000001</v>
      </c>
      <c r="K12" s="66" t="s">
        <v>1466</v>
      </c>
      <c r="L12" s="104"/>
      <c r="M12" s="104"/>
    </row>
    <row r="13" spans="1:13" ht="44.25" customHeight="1">
      <c r="A13" s="42">
        <v>9</v>
      </c>
      <c r="B13" s="38" t="s">
        <v>1602</v>
      </c>
      <c r="C13" s="48" t="s">
        <v>995</v>
      </c>
      <c r="D13" s="47" t="s">
        <v>996</v>
      </c>
      <c r="E13" s="47" t="s">
        <v>997</v>
      </c>
      <c r="F13" s="47">
        <v>2020</v>
      </c>
      <c r="G13" s="47">
        <v>16.37</v>
      </c>
      <c r="H13" s="47" t="s">
        <v>873</v>
      </c>
      <c r="I13" s="66">
        <v>1482.91329</v>
      </c>
      <c r="J13" s="66">
        <v>1482.91329</v>
      </c>
      <c r="K13" s="66" t="s">
        <v>1466</v>
      </c>
      <c r="L13" s="104"/>
      <c r="M13" s="104"/>
    </row>
    <row r="14" spans="1:13" ht="51" customHeight="1">
      <c r="A14" s="42">
        <v>10</v>
      </c>
      <c r="B14" s="38" t="s">
        <v>1611</v>
      </c>
      <c r="C14" s="48" t="s">
        <v>998</v>
      </c>
      <c r="D14" s="47" t="s">
        <v>999</v>
      </c>
      <c r="E14" s="47" t="s">
        <v>1000</v>
      </c>
      <c r="F14" s="47">
        <v>2020</v>
      </c>
      <c r="G14" s="47">
        <v>30</v>
      </c>
      <c r="H14" s="47" t="s">
        <v>27</v>
      </c>
      <c r="I14" s="66">
        <v>226.68</v>
      </c>
      <c r="J14" s="66">
        <v>226.68</v>
      </c>
      <c r="K14" s="66" t="s">
        <v>1466</v>
      </c>
      <c r="L14" s="104"/>
      <c r="M14" s="104"/>
    </row>
    <row r="15" spans="1:13" ht="67.5" customHeight="1">
      <c r="A15" s="42">
        <v>11</v>
      </c>
      <c r="B15" s="38" t="s">
        <v>1612</v>
      </c>
      <c r="C15" s="48" t="s">
        <v>1001</v>
      </c>
      <c r="D15" s="47" t="s">
        <v>1002</v>
      </c>
      <c r="E15" s="47" t="s">
        <v>1003</v>
      </c>
      <c r="F15" s="47">
        <v>2020</v>
      </c>
      <c r="G15" s="47">
        <v>55</v>
      </c>
      <c r="H15" s="47" t="s">
        <v>27</v>
      </c>
      <c r="I15" s="66">
        <v>691.27520000000004</v>
      </c>
      <c r="J15" s="66">
        <v>691.27520000000004</v>
      </c>
      <c r="K15" s="66" t="s">
        <v>1466</v>
      </c>
      <c r="L15" s="104"/>
      <c r="M15" s="104"/>
    </row>
    <row r="16" spans="1:13" ht="48" customHeight="1">
      <c r="A16" s="42">
        <v>12</v>
      </c>
      <c r="B16" s="38" t="s">
        <v>1613</v>
      </c>
      <c r="C16" s="48" t="s">
        <v>1004</v>
      </c>
      <c r="D16" s="47" t="s">
        <v>1005</v>
      </c>
      <c r="E16" s="47" t="s">
        <v>1006</v>
      </c>
      <c r="F16" s="47">
        <v>2020</v>
      </c>
      <c r="G16" s="47">
        <v>25</v>
      </c>
      <c r="H16" s="47" t="s">
        <v>873</v>
      </c>
      <c r="I16" s="66">
        <v>1473.769</v>
      </c>
      <c r="J16" s="66">
        <v>1473.769</v>
      </c>
      <c r="K16" s="66" t="s">
        <v>1466</v>
      </c>
      <c r="L16" s="104"/>
      <c r="M16" s="104"/>
    </row>
    <row r="17" spans="1:16" ht="67.5" customHeight="1">
      <c r="A17" s="42">
        <v>13</v>
      </c>
      <c r="B17" s="38" t="s">
        <v>1614</v>
      </c>
      <c r="C17" s="48" t="s">
        <v>1007</v>
      </c>
      <c r="D17" s="47" t="s">
        <v>1008</v>
      </c>
      <c r="E17" s="47" t="s">
        <v>1009</v>
      </c>
      <c r="F17" s="47">
        <v>2020</v>
      </c>
      <c r="G17" s="47">
        <v>27</v>
      </c>
      <c r="H17" s="47" t="s">
        <v>873</v>
      </c>
      <c r="I17" s="66">
        <v>455</v>
      </c>
      <c r="J17" s="66">
        <v>455</v>
      </c>
      <c r="K17" s="66" t="s">
        <v>1466</v>
      </c>
      <c r="L17" s="104"/>
      <c r="M17" s="104"/>
    </row>
    <row r="18" spans="1:16" ht="36" customHeight="1">
      <c r="A18" s="42">
        <v>14</v>
      </c>
      <c r="B18" s="38" t="s">
        <v>1615</v>
      </c>
      <c r="C18" s="48" t="s">
        <v>1010</v>
      </c>
      <c r="D18" s="47" t="s">
        <v>1011</v>
      </c>
      <c r="E18" s="47" t="s">
        <v>1012</v>
      </c>
      <c r="F18" s="47">
        <v>2020</v>
      </c>
      <c r="G18" s="47">
        <v>20</v>
      </c>
      <c r="H18" s="47" t="s">
        <v>12</v>
      </c>
      <c r="I18" s="66">
        <v>1498.66</v>
      </c>
      <c r="J18" s="66">
        <v>1498.66</v>
      </c>
      <c r="K18" s="66" t="s">
        <v>1466</v>
      </c>
      <c r="L18" s="104"/>
      <c r="M18" s="104"/>
    </row>
    <row r="19" spans="1:16" ht="32.25" customHeight="1">
      <c r="A19" s="42">
        <v>15</v>
      </c>
      <c r="B19" s="39" t="s">
        <v>736</v>
      </c>
      <c r="C19" s="48" t="s">
        <v>1013</v>
      </c>
      <c r="D19" s="47" t="s">
        <v>1014</v>
      </c>
      <c r="E19" s="47" t="s">
        <v>1014</v>
      </c>
      <c r="F19" s="47">
        <v>2020</v>
      </c>
      <c r="G19" s="47">
        <v>70</v>
      </c>
      <c r="H19" s="47" t="s">
        <v>27</v>
      </c>
      <c r="I19" s="66">
        <v>1553.9024999999999</v>
      </c>
      <c r="J19" s="66">
        <v>1553.9024999999999</v>
      </c>
      <c r="K19" s="66" t="s">
        <v>1466</v>
      </c>
      <c r="L19" s="104"/>
      <c r="M19" s="104"/>
    </row>
    <row r="20" spans="1:16" ht="33.75" customHeight="1">
      <c r="A20" s="42">
        <v>16</v>
      </c>
      <c r="B20" s="39" t="s">
        <v>1616</v>
      </c>
      <c r="C20" s="48" t="s">
        <v>1015</v>
      </c>
      <c r="D20" s="47" t="s">
        <v>621</v>
      </c>
      <c r="E20" s="47" t="s">
        <v>1016</v>
      </c>
      <c r="F20" s="47">
        <v>2020</v>
      </c>
      <c r="G20" s="47">
        <v>3.3</v>
      </c>
      <c r="H20" s="47" t="s">
        <v>95</v>
      </c>
      <c r="I20" s="66">
        <v>678.85500000000002</v>
      </c>
      <c r="J20" s="66">
        <v>678.85500000000002</v>
      </c>
      <c r="K20" s="66" t="s">
        <v>1466</v>
      </c>
      <c r="L20" s="104"/>
      <c r="M20" s="104"/>
    </row>
    <row r="21" spans="1:16" ht="35.25" customHeight="1">
      <c r="A21" s="42">
        <v>17</v>
      </c>
      <c r="B21" s="39" t="s">
        <v>1521</v>
      </c>
      <c r="C21" s="48" t="s">
        <v>1017</v>
      </c>
      <c r="D21" s="47" t="s">
        <v>656</v>
      </c>
      <c r="E21" s="47" t="s">
        <v>1018</v>
      </c>
      <c r="F21" s="47">
        <v>2020</v>
      </c>
      <c r="G21" s="47">
        <v>110</v>
      </c>
      <c r="H21" s="47" t="s">
        <v>873</v>
      </c>
      <c r="I21" s="66">
        <v>43485.991999999998</v>
      </c>
      <c r="J21" s="66">
        <v>21742.995999999999</v>
      </c>
      <c r="K21" s="66">
        <v>21742.995999999999</v>
      </c>
      <c r="L21" s="104"/>
      <c r="M21" s="104"/>
    </row>
    <row r="22" spans="1:16" ht="36.75" customHeight="1">
      <c r="A22" s="42">
        <v>18</v>
      </c>
      <c r="B22" s="39" t="s">
        <v>1507</v>
      </c>
      <c r="C22" s="48" t="s">
        <v>1019</v>
      </c>
      <c r="D22" s="47" t="s">
        <v>1020</v>
      </c>
      <c r="E22" s="47" t="s">
        <v>524</v>
      </c>
      <c r="F22" s="47">
        <v>2020</v>
      </c>
      <c r="G22" s="47">
        <v>110</v>
      </c>
      <c r="H22" s="47" t="s">
        <v>873</v>
      </c>
      <c r="I22" s="66">
        <v>29020.65569</v>
      </c>
      <c r="J22" s="66">
        <v>14011.034</v>
      </c>
      <c r="K22" s="66">
        <v>15009.62169</v>
      </c>
      <c r="L22" s="104"/>
      <c r="M22" s="104"/>
    </row>
    <row r="23" spans="1:16" ht="34.5" customHeight="1">
      <c r="A23" s="42">
        <v>19</v>
      </c>
      <c r="B23" s="39" t="s">
        <v>1500</v>
      </c>
      <c r="C23" s="48" t="s">
        <v>1021</v>
      </c>
      <c r="D23" s="47" t="s">
        <v>1022</v>
      </c>
      <c r="E23" s="47" t="s">
        <v>1022</v>
      </c>
      <c r="F23" s="47">
        <v>2020</v>
      </c>
      <c r="G23" s="47">
        <v>169</v>
      </c>
      <c r="H23" s="47" t="s">
        <v>12</v>
      </c>
      <c r="I23" s="66">
        <v>180753.88779000001</v>
      </c>
      <c r="J23" s="66">
        <v>9588</v>
      </c>
      <c r="K23" s="66">
        <v>171165.88779000001</v>
      </c>
      <c r="L23" s="104"/>
      <c r="M23" s="104"/>
    </row>
    <row r="24" spans="1:16" ht="36.75" customHeight="1">
      <c r="A24" s="42">
        <v>20</v>
      </c>
      <c r="B24" s="39" t="s">
        <v>1617</v>
      </c>
      <c r="C24" s="48" t="s">
        <v>1023</v>
      </c>
      <c r="D24" s="47" t="s">
        <v>1024</v>
      </c>
      <c r="E24" s="47" t="s">
        <v>1024</v>
      </c>
      <c r="F24" s="47">
        <v>2020</v>
      </c>
      <c r="G24" s="47">
        <v>55</v>
      </c>
      <c r="H24" s="47" t="s">
        <v>27</v>
      </c>
      <c r="I24" s="66">
        <v>3350.3789999999999</v>
      </c>
      <c r="J24" s="66">
        <v>3350.3789999999999</v>
      </c>
      <c r="K24" s="66" t="s">
        <v>1466</v>
      </c>
      <c r="L24" s="104"/>
      <c r="M24" s="104"/>
    </row>
    <row r="25" spans="1:16" ht="38.25" customHeight="1">
      <c r="A25" s="42">
        <v>21</v>
      </c>
      <c r="B25" s="39" t="s">
        <v>1522</v>
      </c>
      <c r="C25" s="48" t="s">
        <v>1025</v>
      </c>
      <c r="D25" s="47" t="s">
        <v>1026</v>
      </c>
      <c r="E25" s="47" t="s">
        <v>1026</v>
      </c>
      <c r="F25" s="47">
        <v>2020</v>
      </c>
      <c r="G25" s="47">
        <v>8</v>
      </c>
      <c r="H25" s="47" t="s">
        <v>95</v>
      </c>
      <c r="I25" s="66">
        <v>1498.0050000000001</v>
      </c>
      <c r="J25" s="66">
        <v>914.43600000000004</v>
      </c>
      <c r="K25" s="66" t="s">
        <v>1466</v>
      </c>
      <c r="L25" s="104"/>
      <c r="M25" s="104"/>
    </row>
    <row r="26" spans="1:16" ht="33.75" customHeight="1">
      <c r="A26" s="42">
        <v>22</v>
      </c>
      <c r="B26" s="39" t="s">
        <v>1522</v>
      </c>
      <c r="C26" s="48" t="s">
        <v>1027</v>
      </c>
      <c r="D26" s="47" t="s">
        <v>867</v>
      </c>
      <c r="E26" s="47" t="s">
        <v>867</v>
      </c>
      <c r="F26" s="47">
        <v>2020</v>
      </c>
      <c r="G26" s="47">
        <v>6</v>
      </c>
      <c r="H26" s="47" t="s">
        <v>95</v>
      </c>
      <c r="I26" s="66">
        <v>1249.4998399999999</v>
      </c>
      <c r="J26" s="66">
        <v>1249.4998399999999</v>
      </c>
      <c r="K26" s="66" t="s">
        <v>1466</v>
      </c>
      <c r="L26" s="104"/>
      <c r="M26" s="104"/>
    </row>
    <row r="27" spans="1:16" ht="37.5" customHeight="1">
      <c r="A27" s="42">
        <v>23</v>
      </c>
      <c r="B27" s="39" t="s">
        <v>1618</v>
      </c>
      <c r="C27" s="48" t="s">
        <v>1028</v>
      </c>
      <c r="D27" s="47" t="s">
        <v>1029</v>
      </c>
      <c r="E27" s="47" t="s">
        <v>1029</v>
      </c>
      <c r="F27" s="47">
        <v>2020</v>
      </c>
      <c r="G27" s="47">
        <v>18</v>
      </c>
      <c r="H27" s="47" t="s">
        <v>873</v>
      </c>
      <c r="I27" s="66">
        <v>1479.83</v>
      </c>
      <c r="J27" s="66">
        <v>1479.83</v>
      </c>
      <c r="K27" s="66" t="s">
        <v>1466</v>
      </c>
      <c r="L27" s="104"/>
      <c r="M27" s="104"/>
    </row>
    <row r="28" spans="1:16" ht="35.25" customHeight="1">
      <c r="A28" s="42">
        <v>24</v>
      </c>
      <c r="B28" s="39" t="s">
        <v>1619</v>
      </c>
      <c r="C28" s="48" t="s">
        <v>1030</v>
      </c>
      <c r="D28" s="47" t="s">
        <v>1031</v>
      </c>
      <c r="E28" s="47" t="s">
        <v>1031</v>
      </c>
      <c r="F28" s="47">
        <v>2020</v>
      </c>
      <c r="G28" s="47">
        <v>33.229999999999997</v>
      </c>
      <c r="H28" s="47" t="s">
        <v>991</v>
      </c>
      <c r="I28" s="66">
        <v>221</v>
      </c>
      <c r="J28" s="66">
        <v>100</v>
      </c>
      <c r="K28" s="66">
        <v>121</v>
      </c>
      <c r="L28" s="104"/>
      <c r="M28" s="104"/>
    </row>
    <row r="29" spans="1:16" ht="34.5" customHeight="1">
      <c r="A29" s="42">
        <v>25</v>
      </c>
      <c r="B29" s="39" t="s">
        <v>790</v>
      </c>
      <c r="C29" s="48" t="s">
        <v>1032</v>
      </c>
      <c r="D29" s="47" t="s">
        <v>1033</v>
      </c>
      <c r="E29" s="47" t="s">
        <v>1034</v>
      </c>
      <c r="F29" s="47">
        <v>2020</v>
      </c>
      <c r="G29" s="47">
        <v>52</v>
      </c>
      <c r="H29" s="47" t="s">
        <v>27</v>
      </c>
      <c r="I29" s="66">
        <v>1174.25</v>
      </c>
      <c r="J29" s="66">
        <v>939.4</v>
      </c>
      <c r="K29" s="66">
        <v>234.85</v>
      </c>
      <c r="L29" s="104"/>
      <c r="M29" s="104"/>
      <c r="P29" s="12"/>
    </row>
    <row r="30" spans="1:16" ht="47.25" customHeight="1">
      <c r="A30" s="42">
        <v>26</v>
      </c>
      <c r="B30" s="39" t="s">
        <v>861</v>
      </c>
      <c r="C30" s="48" t="s">
        <v>1035</v>
      </c>
      <c r="D30" s="47" t="s">
        <v>1036</v>
      </c>
      <c r="E30" s="47" t="s">
        <v>634</v>
      </c>
      <c r="F30" s="47">
        <v>2020</v>
      </c>
      <c r="G30" s="47">
        <v>75</v>
      </c>
      <c r="H30" s="47" t="s">
        <v>27</v>
      </c>
      <c r="I30" s="66">
        <v>4099.5600000000004</v>
      </c>
      <c r="J30" s="66">
        <v>4099.5600000000004</v>
      </c>
      <c r="K30" s="66" t="s">
        <v>1466</v>
      </c>
      <c r="L30" s="104"/>
      <c r="M30" s="104"/>
    </row>
    <row r="31" spans="1:16" ht="41.25" customHeight="1">
      <c r="A31" s="42">
        <v>27</v>
      </c>
      <c r="B31" s="39" t="s">
        <v>790</v>
      </c>
      <c r="C31" s="48" t="s">
        <v>1037</v>
      </c>
      <c r="D31" s="47" t="s">
        <v>1038</v>
      </c>
      <c r="E31" s="47" t="s">
        <v>1039</v>
      </c>
      <c r="F31" s="47">
        <v>2020</v>
      </c>
      <c r="G31" s="47">
        <v>20</v>
      </c>
      <c r="H31" s="47" t="s">
        <v>873</v>
      </c>
      <c r="I31" s="66">
        <v>1545.4</v>
      </c>
      <c r="J31" s="66">
        <v>1485.4</v>
      </c>
      <c r="K31" s="66">
        <v>60</v>
      </c>
      <c r="L31" s="104"/>
      <c r="M31" s="104"/>
    </row>
    <row r="32" spans="1:16" ht="36.75" customHeight="1">
      <c r="A32" s="42">
        <v>28</v>
      </c>
      <c r="B32" s="39" t="s">
        <v>1620</v>
      </c>
      <c r="C32" s="48" t="s">
        <v>1040</v>
      </c>
      <c r="D32" s="47" t="s">
        <v>1041</v>
      </c>
      <c r="E32" s="47" t="s">
        <v>643</v>
      </c>
      <c r="F32" s="47">
        <v>2020</v>
      </c>
      <c r="G32" s="47" t="s">
        <v>1664</v>
      </c>
      <c r="H32" s="47" t="s">
        <v>1283</v>
      </c>
      <c r="I32" s="66">
        <v>28000</v>
      </c>
      <c r="J32" s="66">
        <v>25053.49077</v>
      </c>
      <c r="K32" s="66">
        <v>2946.5092300000001</v>
      </c>
      <c r="L32" s="104"/>
      <c r="M32" s="104"/>
    </row>
    <row r="33" spans="1:13" ht="36" customHeight="1">
      <c r="A33" s="42">
        <v>29</v>
      </c>
      <c r="B33" s="39" t="s">
        <v>1621</v>
      </c>
      <c r="C33" s="48" t="s">
        <v>1042</v>
      </c>
      <c r="D33" s="47" t="s">
        <v>1043</v>
      </c>
      <c r="E33" s="47" t="s">
        <v>1044</v>
      </c>
      <c r="F33" s="47">
        <v>2020</v>
      </c>
      <c r="G33" s="47">
        <v>14</v>
      </c>
      <c r="H33" s="47" t="s">
        <v>95</v>
      </c>
      <c r="I33" s="66">
        <v>1969.528</v>
      </c>
      <c r="J33" s="66">
        <v>1969.528</v>
      </c>
      <c r="K33" s="66" t="s">
        <v>1466</v>
      </c>
      <c r="L33" s="104"/>
      <c r="M33" s="104"/>
    </row>
    <row r="34" spans="1:13" ht="39" customHeight="1">
      <c r="A34" s="42">
        <v>30</v>
      </c>
      <c r="B34" s="39" t="s">
        <v>1045</v>
      </c>
      <c r="C34" s="48" t="s">
        <v>1046</v>
      </c>
      <c r="D34" s="47" t="s">
        <v>1047</v>
      </c>
      <c r="E34" s="47" t="s">
        <v>1048</v>
      </c>
      <c r="F34" s="47">
        <v>2020</v>
      </c>
      <c r="G34" s="47">
        <v>23.1</v>
      </c>
      <c r="H34" s="47" t="s">
        <v>873</v>
      </c>
      <c r="I34" s="66">
        <v>997.46400000000006</v>
      </c>
      <c r="J34" s="66">
        <v>997.46400000000006</v>
      </c>
      <c r="K34" s="66" t="s">
        <v>1466</v>
      </c>
      <c r="L34" s="104"/>
      <c r="M34" s="104"/>
    </row>
    <row r="35" spans="1:13" ht="45.75" customHeight="1">
      <c r="A35" s="42">
        <v>31</v>
      </c>
      <c r="B35" s="39" t="s">
        <v>920</v>
      </c>
      <c r="C35" s="48" t="s">
        <v>1049</v>
      </c>
      <c r="D35" s="47" t="s">
        <v>1050</v>
      </c>
      <c r="E35" s="47" t="s">
        <v>1050</v>
      </c>
      <c r="F35" s="47">
        <v>2020</v>
      </c>
      <c r="G35" s="47">
        <v>20</v>
      </c>
      <c r="H35" s="47" t="s">
        <v>873</v>
      </c>
      <c r="I35" s="66">
        <v>1465.0608999999999</v>
      </c>
      <c r="J35" s="66">
        <v>1465.0608999999999</v>
      </c>
      <c r="K35" s="66" t="s">
        <v>1466</v>
      </c>
      <c r="L35" s="104"/>
      <c r="M35" s="104"/>
    </row>
    <row r="36" spans="1:13" ht="34.5" customHeight="1">
      <c r="A36" s="42">
        <v>32</v>
      </c>
      <c r="B36" s="39" t="s">
        <v>401</v>
      </c>
      <c r="C36" s="48" t="s">
        <v>1051</v>
      </c>
      <c r="D36" s="47" t="s">
        <v>1052</v>
      </c>
      <c r="E36" s="47" t="s">
        <v>1052</v>
      </c>
      <c r="F36" s="47">
        <v>2020</v>
      </c>
      <c r="G36" s="47">
        <v>19</v>
      </c>
      <c r="H36" s="47" t="s">
        <v>873</v>
      </c>
      <c r="I36" s="66">
        <v>1404.73633</v>
      </c>
      <c r="J36" s="66">
        <v>1404.73633</v>
      </c>
      <c r="K36" s="66" t="s">
        <v>1466</v>
      </c>
      <c r="L36" s="104"/>
      <c r="M36" s="104"/>
    </row>
    <row r="37" spans="1:13" ht="39.75" customHeight="1">
      <c r="A37" s="42">
        <v>33</v>
      </c>
      <c r="B37" s="39" t="s">
        <v>1622</v>
      </c>
      <c r="C37" s="48" t="s">
        <v>1053</v>
      </c>
      <c r="D37" s="47" t="s">
        <v>1054</v>
      </c>
      <c r="E37" s="47" t="s">
        <v>994</v>
      </c>
      <c r="F37" s="47">
        <v>2020</v>
      </c>
      <c r="G37" s="47">
        <v>19</v>
      </c>
      <c r="H37" s="47" t="s">
        <v>873</v>
      </c>
      <c r="I37" s="66">
        <v>1398.9860000000001</v>
      </c>
      <c r="J37" s="66">
        <v>1398.9860000000001</v>
      </c>
      <c r="K37" s="66" t="s">
        <v>1466</v>
      </c>
      <c r="L37" s="104"/>
      <c r="M37" s="104"/>
    </row>
    <row r="38" spans="1:13" ht="37.5" customHeight="1">
      <c r="A38" s="42">
        <v>34</v>
      </c>
      <c r="B38" s="39" t="s">
        <v>1597</v>
      </c>
      <c r="C38" s="48" t="s">
        <v>1055</v>
      </c>
      <c r="D38" s="47" t="s">
        <v>1056</v>
      </c>
      <c r="E38" s="47" t="s">
        <v>1056</v>
      </c>
      <c r="F38" s="47">
        <v>2020</v>
      </c>
      <c r="G38" s="47">
        <v>18</v>
      </c>
      <c r="H38" s="47" t="s">
        <v>873</v>
      </c>
      <c r="I38" s="66">
        <v>1208.6049</v>
      </c>
      <c r="J38" s="66">
        <v>1208.6049</v>
      </c>
      <c r="K38" s="66" t="s">
        <v>1466</v>
      </c>
      <c r="L38" s="104"/>
      <c r="M38" s="104"/>
    </row>
    <row r="39" spans="1:13" ht="39" customHeight="1">
      <c r="A39" s="42">
        <v>35</v>
      </c>
      <c r="B39" s="39" t="s">
        <v>1623</v>
      </c>
      <c r="C39" s="48" t="s">
        <v>1057</v>
      </c>
      <c r="D39" s="47" t="s">
        <v>1058</v>
      </c>
      <c r="E39" s="47" t="s">
        <v>1058</v>
      </c>
      <c r="F39" s="47">
        <v>2020</v>
      </c>
      <c r="G39" s="47">
        <v>23.39</v>
      </c>
      <c r="H39" s="47" t="s">
        <v>873</v>
      </c>
      <c r="I39" s="66">
        <v>1499.962</v>
      </c>
      <c r="J39" s="66">
        <v>1499.962</v>
      </c>
      <c r="K39" s="66" t="s">
        <v>1466</v>
      </c>
      <c r="L39" s="104"/>
      <c r="M39" s="104"/>
    </row>
    <row r="40" spans="1:13" ht="40.5" customHeight="1">
      <c r="A40" s="42">
        <v>36</v>
      </c>
      <c r="B40" s="39" t="s">
        <v>1624</v>
      </c>
      <c r="C40" s="48" t="s">
        <v>1059</v>
      </c>
      <c r="D40" s="47" t="s">
        <v>1060</v>
      </c>
      <c r="E40" s="47" t="s">
        <v>1061</v>
      </c>
      <c r="F40" s="47">
        <v>2020</v>
      </c>
      <c r="G40" s="47">
        <v>55</v>
      </c>
      <c r="H40" s="47" t="s">
        <v>27</v>
      </c>
      <c r="I40" s="66">
        <v>2487.7856000000002</v>
      </c>
      <c r="J40" s="66">
        <v>2487.7856000000002</v>
      </c>
      <c r="K40" s="66" t="s">
        <v>1466</v>
      </c>
      <c r="L40" s="104"/>
      <c r="M40" s="104"/>
    </row>
    <row r="41" spans="1:13" ht="41.25" customHeight="1">
      <c r="A41" s="42">
        <v>37</v>
      </c>
      <c r="B41" s="39" t="s">
        <v>1625</v>
      </c>
      <c r="C41" s="48" t="s">
        <v>1062</v>
      </c>
      <c r="D41" s="47" t="s">
        <v>1063</v>
      </c>
      <c r="E41" s="47" t="s">
        <v>1064</v>
      </c>
      <c r="F41" s="47">
        <v>2020</v>
      </c>
      <c r="G41" s="47">
        <v>15</v>
      </c>
      <c r="H41" s="47" t="s">
        <v>873</v>
      </c>
      <c r="I41" s="66">
        <v>1413.019</v>
      </c>
      <c r="J41" s="66">
        <v>1413.019</v>
      </c>
      <c r="K41" s="66" t="s">
        <v>1466</v>
      </c>
      <c r="L41" s="104"/>
      <c r="M41" s="104"/>
    </row>
    <row r="42" spans="1:13" ht="33" customHeight="1">
      <c r="A42" s="42">
        <v>38</v>
      </c>
      <c r="B42" s="39" t="s">
        <v>1626</v>
      </c>
      <c r="C42" s="48" t="s">
        <v>1065</v>
      </c>
      <c r="D42" s="47" t="s">
        <v>1066</v>
      </c>
      <c r="E42" s="47" t="s">
        <v>1067</v>
      </c>
      <c r="F42" s="47">
        <v>2020</v>
      </c>
      <c r="G42" s="47">
        <v>16.350000000000001</v>
      </c>
      <c r="H42" s="47" t="s">
        <v>873</v>
      </c>
      <c r="I42" s="66">
        <v>1000</v>
      </c>
      <c r="J42" s="66">
        <v>1000</v>
      </c>
      <c r="K42" s="66" t="s">
        <v>1466</v>
      </c>
      <c r="L42" s="104"/>
      <c r="M42" s="104"/>
    </row>
    <row r="43" spans="1:13" ht="50.25" customHeight="1">
      <c r="A43" s="42">
        <v>39</v>
      </c>
      <c r="B43" s="39" t="s">
        <v>1498</v>
      </c>
      <c r="C43" s="48" t="s">
        <v>1068</v>
      </c>
      <c r="D43" s="47" t="s">
        <v>386</v>
      </c>
      <c r="E43" s="47" t="s">
        <v>1069</v>
      </c>
      <c r="F43" s="47">
        <v>2020</v>
      </c>
      <c r="G43" s="47">
        <v>112.02</v>
      </c>
      <c r="H43" s="47" t="s">
        <v>27</v>
      </c>
      <c r="I43" s="66">
        <v>5798.1505999999999</v>
      </c>
      <c r="J43" s="66">
        <v>2010</v>
      </c>
      <c r="K43" s="66">
        <v>3788.1505999999999</v>
      </c>
      <c r="L43" s="104"/>
      <c r="M43" s="104"/>
    </row>
    <row r="44" spans="1:13" ht="48" customHeight="1">
      <c r="A44" s="42">
        <v>40</v>
      </c>
      <c r="B44" s="39" t="s">
        <v>1627</v>
      </c>
      <c r="C44" s="48" t="s">
        <v>1070</v>
      </c>
      <c r="D44" s="47" t="s">
        <v>1071</v>
      </c>
      <c r="E44" s="47" t="s">
        <v>1072</v>
      </c>
      <c r="F44" s="47">
        <v>2020</v>
      </c>
      <c r="G44" s="47">
        <v>15</v>
      </c>
      <c r="H44" s="47" t="s">
        <v>873</v>
      </c>
      <c r="I44" s="66">
        <v>805</v>
      </c>
      <c r="J44" s="66">
        <v>402.5</v>
      </c>
      <c r="K44" s="66">
        <v>402.5</v>
      </c>
      <c r="L44" s="104"/>
      <c r="M44" s="104"/>
    </row>
    <row r="45" spans="1:13" ht="85.5" customHeight="1">
      <c r="A45" s="42">
        <v>41</v>
      </c>
      <c r="B45" s="39" t="s">
        <v>1628</v>
      </c>
      <c r="C45" s="48" t="s">
        <v>1073</v>
      </c>
      <c r="D45" s="47" t="s">
        <v>1074</v>
      </c>
      <c r="E45" s="47" t="s">
        <v>872</v>
      </c>
      <c r="F45" s="47">
        <v>2020</v>
      </c>
      <c r="G45" s="47">
        <v>110</v>
      </c>
      <c r="H45" s="47" t="s">
        <v>12</v>
      </c>
      <c r="I45" s="66">
        <v>39028.614849999998</v>
      </c>
      <c r="J45" s="66">
        <v>36172.116629999997</v>
      </c>
      <c r="K45" s="66">
        <v>2856.4982199999999</v>
      </c>
      <c r="L45" s="104"/>
      <c r="M45" s="104"/>
    </row>
    <row r="46" spans="1:13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3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3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2:11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2:11" ht="12.7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2:11" ht="12.75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2:11" ht="12.7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2:11" ht="12.75" customHeight="1"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2:11" ht="12.75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2:11" ht="12.75" customHeight="1"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2:11" ht="12.75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2:11" ht="12.75" customHeight="1"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2:11" ht="12.75" customHeight="1"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2:11" ht="12.75" customHeight="1"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2:11" ht="12.75" customHeight="1"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2:11" ht="12.75" customHeight="1"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2:11" ht="12.75" customHeight="1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2:11" ht="12.75" customHeight="1"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2:11" ht="12.75" customHeight="1"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2:11" ht="12.75" customHeight="1"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2:11" ht="12.75" customHeight="1"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2:11" ht="12.75" customHeight="1"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2:11" ht="12.75" customHeight="1"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2:11" ht="12.75" customHeight="1"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2:11" ht="12.75" customHeight="1"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2:11" ht="12.75" customHeight="1"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2:11" ht="12.75" customHeight="1"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2:11" ht="12.75" customHeight="1"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2:11" ht="12.75" customHeight="1"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2:11" ht="12.75" customHeight="1"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2:11" ht="12.75" customHeight="1"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2:11" ht="12.75" customHeight="1"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2:11" ht="12.75" customHeight="1"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2:11" ht="12.75" customHeight="1"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2:11" ht="12.75" customHeight="1"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2:11" ht="12.75" customHeight="1"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2:11" ht="12.75" customHeight="1"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2:11" ht="12.75" customHeight="1"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2:11" ht="12.75" customHeight="1"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2:11" ht="12.75" customHeight="1"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2:11" ht="12.75" customHeight="1"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2:11" ht="12.75" customHeight="1"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2:11" ht="12.75" customHeight="1"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2:11" ht="12.75" customHeight="1"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2:11" ht="12.75" customHeight="1"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2:11" ht="12.75" customHeight="1"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2:11" ht="12.75" customHeight="1"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2:11" ht="12.75" customHeight="1"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2:11" ht="12.75" customHeight="1"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2:11" ht="12.75" customHeight="1"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2:11" ht="12.75" customHeight="1"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2:11" ht="12.75" customHeight="1"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2:11" ht="12.75" customHeight="1"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2:11" ht="12.75" customHeight="1"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2:11" ht="12.75" customHeight="1"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2:11" ht="12.75" customHeight="1"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2:11" ht="12.75" customHeight="1"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2:11" ht="12.75" customHeight="1"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2:11" ht="12.75" customHeight="1"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2:11" ht="12.75" customHeight="1"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2:11" ht="12.75" customHeight="1"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2:11" ht="12.75" customHeight="1"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2:11" ht="12.75" customHeight="1"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2:11" ht="12.75" customHeight="1"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2:11" ht="12.75" customHeight="1"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2:11" ht="12.75" customHeight="1"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2:11" ht="12.75" customHeight="1"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2:11" ht="12.75" customHeight="1"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2:11" ht="12.75" customHeight="1"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2:11" ht="12.75" customHeight="1"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2:11" ht="12.75" customHeight="1"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2:11" ht="12.75" customHeight="1"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2:11" ht="12.75" customHeight="1"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2:11" ht="12.75" customHeight="1"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2:11" ht="12.75" customHeight="1"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2:11" ht="12.75" customHeight="1"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2:11" ht="12.75" customHeight="1"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2:11" ht="12.75" customHeight="1"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2:11" ht="12.75" customHeight="1"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2:11" ht="12.75" customHeight="1"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2:11" ht="12.75" customHeight="1"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2:11" ht="12.75" customHeight="1"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2:11" ht="12.75" customHeight="1"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2:11" ht="12.75" customHeight="1"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2:11" ht="12.75" customHeight="1"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2:11" ht="12.75" customHeight="1"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2:11" ht="12.75" customHeight="1"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2:11" ht="12.75" customHeight="1"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2:11" ht="12.75" customHeight="1"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2:11" ht="12.75" customHeight="1"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2:11" ht="12.75" customHeight="1"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2:11" ht="12.75" customHeight="1"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2:11" ht="12.75" customHeight="1"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2:11" ht="12.75" customHeight="1"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2:11" ht="12.75" customHeight="1"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2:11" ht="12.75" customHeight="1"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2:11" ht="12.75" customHeight="1"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2:11" ht="12.75" customHeight="1"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2:11" ht="12.75" customHeight="1"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2:11" ht="12.75" customHeight="1"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2:11" ht="12.75" customHeight="1"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2:11" ht="12.75" customHeight="1"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2:11" ht="12.75" customHeight="1"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2:11" ht="12.75" customHeight="1"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2:11" ht="12.75" customHeight="1"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2:11" ht="12.75" customHeight="1"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2:11" ht="12.75" customHeight="1"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2:11" ht="12.75" customHeight="1"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2:11" ht="12.75" customHeight="1"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2:11" ht="12.75" customHeight="1"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2:11" ht="12.75" customHeight="1"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2:11" ht="12.75" customHeight="1"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2:11" ht="12.75" customHeight="1"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2:11" ht="12.75" customHeight="1"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2:11" ht="12.75" customHeight="1"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2:11" ht="12.75" customHeight="1"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2:11" ht="12.75" customHeight="1"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2:11" ht="12.75" customHeight="1"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2:11" ht="12.75" customHeight="1"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2:11" ht="12.75" customHeight="1"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2:11" ht="12.75" customHeight="1"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2:11" ht="12.75" customHeight="1"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2:11" ht="12.75" customHeight="1"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2:11" ht="12.75" customHeight="1"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2:11" ht="12.75" customHeight="1"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2:11" ht="12.75" customHeight="1"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2:11" ht="12.75" customHeight="1"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2:11" ht="12.75" customHeight="1"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2:11" ht="12.75" customHeight="1"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2:11" ht="12.75" customHeight="1"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2:11" ht="12.75" customHeight="1"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2:11" ht="12.75" customHeight="1"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2:11" ht="12.75" customHeight="1"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2:11" ht="12.75" customHeight="1"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2:11" ht="12.75" customHeight="1"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2:11" ht="12.75" customHeight="1"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2:11" ht="12.75" customHeight="1"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2:11" ht="12.75" customHeight="1"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2:11" ht="12.75" customHeight="1"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2:11" ht="12.75" customHeight="1"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2:11" ht="12.75" customHeight="1"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2:11" ht="12.75" customHeight="1"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2:11" ht="12.75" customHeight="1"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2:11" ht="12.75" customHeight="1"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2:11" ht="12.75" customHeight="1"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2:11" ht="12.75" customHeight="1"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2:11" ht="12.75" customHeight="1"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2:11" ht="12.75" customHeight="1"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2:11" ht="12.75" customHeight="1"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2:11" ht="12.75" customHeight="1"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2:11" ht="12.75" customHeight="1"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2:11" ht="12.75" customHeight="1"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2:11" ht="12.75" customHeight="1"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2:11" ht="12.75" customHeight="1"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2:11" ht="12.75" customHeight="1"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2:11" ht="12.75" customHeight="1"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2:11" ht="12.75" customHeight="1"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2:11" ht="12.75" customHeight="1"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2:11" ht="12.75" customHeight="1"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2:11" ht="12.75" customHeight="1"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2:11" ht="12.75" customHeight="1"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2:11" ht="12.75" customHeight="1"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2:11" ht="12.75" customHeight="1"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2:11" ht="12.75" customHeight="1"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2:11" ht="12.75" customHeight="1"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2:11" ht="12.75" customHeight="1"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2:11" ht="12.75" customHeight="1"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2:11" ht="12.75" customHeight="1"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2:11" ht="12.75" customHeight="1"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2:11" ht="12.75" customHeight="1"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2:11" ht="12.75" customHeight="1"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2:11" ht="12.75" customHeight="1"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2:11" ht="12.75" customHeight="1"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2:11" ht="12.75" customHeight="1"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2:11" ht="12.75" customHeight="1"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2:11" ht="12.75" customHeight="1"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2:11" ht="12.75" customHeight="1"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2:11" ht="12.75" customHeight="1"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2:11" ht="12.75" customHeight="1"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2:11" ht="12.75" customHeight="1"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2:11" ht="12.75" customHeight="1"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2:11" ht="12.75" customHeight="1"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2:11" ht="12.75" customHeight="1"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2:11" ht="12.75" customHeight="1"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2:11" ht="12.75" customHeight="1"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2:11" ht="12.75" customHeight="1"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2:11" ht="12.75" customHeight="1"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2:11" ht="12.75" customHeight="1"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2:11" ht="12.75" customHeight="1"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2:11" ht="12.75" customHeight="1"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2:11" ht="12.75" customHeight="1"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2:11" ht="12.75" customHeight="1"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2:11" ht="12.75" customHeight="1"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2:11" ht="12.75" customHeight="1"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2:11" ht="12.75" customHeight="1"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2:11" ht="12.75" customHeight="1"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2:11" ht="12.75" customHeight="1"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2:11" ht="12.75" customHeight="1"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2:11" ht="12.75" customHeight="1"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2:11" ht="12.75" customHeight="1"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2:11" ht="12.75" customHeight="1"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2:11" ht="12.75" customHeight="1"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2:11" ht="12.75" customHeight="1"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2:11" ht="12.75" customHeight="1"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2:11" ht="12.75" customHeight="1"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2:11" ht="12.75" customHeight="1"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2:11" ht="12.75" customHeight="1"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2:11" ht="12.75" customHeight="1"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2:11" ht="12.75" customHeight="1"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2:11" ht="12.75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2:11" ht="12.75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2:11" ht="12.75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2:11" ht="12.75" customHeight="1"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2:11" ht="12.75" customHeight="1"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2:11" ht="12.75" customHeight="1"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2:11" ht="12.75" customHeight="1"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2:11" ht="12.75" customHeight="1"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2:11" ht="12.75" customHeight="1"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2:11" ht="12.75" customHeight="1"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2:11" ht="12.75" customHeight="1"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2:11" ht="12.75" customHeight="1"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2:11" ht="12.75" customHeight="1"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2:11" ht="12.75" customHeight="1"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2:11" ht="12.75" customHeight="1"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2:11" ht="12.75" customHeight="1"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2:11" ht="12.75" customHeight="1"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2:11" ht="12.75" customHeight="1"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2:11" ht="12.75" customHeight="1"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2:11" ht="12.75" customHeight="1"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2:11" ht="12.75" customHeight="1"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2:11" ht="12.75" customHeight="1"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2:11" ht="12.75" customHeight="1"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2:11" ht="12.75" customHeight="1"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2:11" ht="12.75" customHeight="1"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2:11" ht="12.75" customHeight="1"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2:11" ht="12.75" customHeight="1"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2:11" ht="12.75" customHeight="1"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2:11" ht="12.75" customHeight="1"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2:11" ht="12.75" customHeight="1"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2:11" ht="12.75" customHeight="1"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2:11" ht="12.75" customHeight="1"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2:11" ht="12.75" customHeight="1"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2:11" ht="12.75" customHeight="1"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2:11" ht="12.75" customHeight="1"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2:11" ht="12.75" customHeight="1"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2:11" ht="12.75" customHeight="1"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2:11" ht="12.75" customHeight="1"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2:11" ht="12.75" customHeight="1"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2:11" ht="12.75" customHeight="1"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2:11" ht="12.75" customHeight="1"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2:11" ht="12.75" customHeight="1"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2:11" ht="12.75" customHeight="1"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2:11" ht="12.75" customHeight="1"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2:11" ht="12.75" customHeight="1"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2:11" ht="12.75" customHeight="1"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2:11" ht="12.75" customHeight="1"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2:11" ht="12.75" customHeight="1"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2:11" ht="12.75" customHeight="1"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2:11" ht="12.75" customHeight="1"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2:11" ht="12.75" customHeight="1"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2:11" ht="12.75" customHeight="1"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2:11" ht="12.75" customHeight="1"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2:11" ht="12.75" customHeight="1"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2:11" ht="12.75" customHeight="1"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2:11" ht="12.75" customHeight="1"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2:11" ht="12.75" customHeight="1"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2:11" ht="12.75" customHeight="1"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2:11" ht="12.75" customHeight="1">
      <c r="B313" s="13"/>
      <c r="C313" s="13"/>
      <c r="D313" s="13"/>
      <c r="E313" s="13"/>
      <c r="F313" s="13"/>
      <c r="G313" s="13"/>
      <c r="H313" s="13"/>
      <c r="I313" s="13"/>
      <c r="J313" s="13"/>
      <c r="K313" s="13"/>
    </row>
    <row r="314" spans="2:11" ht="12.75" customHeight="1">
      <c r="B314" s="13"/>
      <c r="C314" s="13"/>
      <c r="D314" s="13"/>
      <c r="E314" s="13"/>
      <c r="F314" s="13"/>
      <c r="G314" s="13"/>
      <c r="H314" s="13"/>
      <c r="I314" s="13"/>
      <c r="J314" s="13"/>
      <c r="K314" s="13"/>
    </row>
    <row r="315" spans="2:11" ht="12.75" customHeight="1">
      <c r="B315" s="13"/>
      <c r="C315" s="13"/>
      <c r="D315" s="13"/>
      <c r="E315" s="13"/>
      <c r="F315" s="13"/>
      <c r="G315" s="13"/>
      <c r="H315" s="13"/>
      <c r="I315" s="13"/>
      <c r="J315" s="13"/>
      <c r="K315" s="13"/>
    </row>
    <row r="316" spans="2:11" ht="12.75" customHeight="1">
      <c r="B316" s="13"/>
      <c r="C316" s="13"/>
      <c r="D316" s="13"/>
      <c r="E316" s="13"/>
      <c r="F316" s="13"/>
      <c r="G316" s="13"/>
      <c r="H316" s="13"/>
      <c r="I316" s="13"/>
      <c r="J316" s="13"/>
      <c r="K316" s="13"/>
    </row>
    <row r="317" spans="2:11" ht="12.75" customHeight="1">
      <c r="B317" s="13"/>
      <c r="C317" s="13"/>
      <c r="D317" s="13"/>
      <c r="E317" s="13"/>
      <c r="F317" s="13"/>
      <c r="G317" s="13"/>
      <c r="H317" s="13"/>
      <c r="I317" s="13"/>
      <c r="J317" s="13"/>
      <c r="K317" s="13"/>
    </row>
    <row r="318" spans="2:11" ht="12.75" customHeight="1">
      <c r="B318" s="13"/>
      <c r="C318" s="13"/>
      <c r="D318" s="13"/>
      <c r="E318" s="13"/>
      <c r="F318" s="13"/>
      <c r="G318" s="13"/>
      <c r="H318" s="13"/>
      <c r="I318" s="13"/>
      <c r="J318" s="13"/>
      <c r="K318" s="13"/>
    </row>
    <row r="319" spans="2:11" ht="12.75" customHeight="1">
      <c r="B319" s="13"/>
      <c r="C319" s="13"/>
      <c r="D319" s="13"/>
      <c r="E319" s="13"/>
      <c r="F319" s="13"/>
      <c r="G319" s="13"/>
      <c r="H319" s="13"/>
      <c r="I319" s="13"/>
      <c r="J319" s="13"/>
      <c r="K319" s="13"/>
    </row>
    <row r="320" spans="2:11" ht="12.75" customHeight="1"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spans="2:11" ht="12.75" customHeight="1"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spans="2:11" ht="12.75" customHeight="1">
      <c r="B322" s="13"/>
      <c r="C322" s="13"/>
      <c r="D322" s="13"/>
      <c r="E322" s="13"/>
      <c r="F322" s="13"/>
      <c r="G322" s="13"/>
      <c r="H322" s="13"/>
      <c r="I322" s="13"/>
      <c r="J322" s="13"/>
      <c r="K322" s="13"/>
    </row>
    <row r="323" spans="2:11" ht="12.75" customHeight="1">
      <c r="B323" s="13"/>
      <c r="C323" s="13"/>
      <c r="D323" s="13"/>
      <c r="E323" s="13"/>
      <c r="F323" s="13"/>
      <c r="G323" s="13"/>
      <c r="H323" s="13"/>
      <c r="I323" s="13"/>
      <c r="J323" s="13"/>
      <c r="K323" s="13"/>
    </row>
    <row r="324" spans="2:11" ht="12.75" customHeight="1"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spans="2:11" ht="12.75" customHeight="1">
      <c r="B325" s="13"/>
      <c r="C325" s="13"/>
      <c r="D325" s="13"/>
      <c r="E325" s="13"/>
      <c r="F325" s="13"/>
      <c r="G325" s="13"/>
      <c r="H325" s="13"/>
      <c r="I325" s="13"/>
      <c r="J325" s="13"/>
      <c r="K325" s="13"/>
    </row>
    <row r="326" spans="2:11" ht="12.75" customHeight="1">
      <c r="B326" s="13"/>
      <c r="C326" s="13"/>
      <c r="D326" s="13"/>
      <c r="E326" s="13"/>
      <c r="F326" s="13"/>
      <c r="G326" s="13"/>
      <c r="H326" s="13"/>
      <c r="I326" s="13"/>
      <c r="J326" s="13"/>
      <c r="K326" s="13"/>
    </row>
    <row r="327" spans="2:11" ht="12.75" customHeight="1">
      <c r="B327" s="13"/>
      <c r="C327" s="13"/>
      <c r="D327" s="13"/>
      <c r="E327" s="13"/>
      <c r="F327" s="13"/>
      <c r="G327" s="13"/>
      <c r="H327" s="13"/>
      <c r="I327" s="13"/>
      <c r="J327" s="13"/>
      <c r="K327" s="13"/>
    </row>
    <row r="328" spans="2:11" ht="12.75" customHeight="1">
      <c r="B328" s="13"/>
      <c r="C328" s="13"/>
      <c r="D328" s="13"/>
      <c r="E328" s="13"/>
      <c r="F328" s="13"/>
      <c r="G328" s="13"/>
      <c r="H328" s="13"/>
      <c r="I328" s="13"/>
      <c r="J328" s="13"/>
      <c r="K328" s="13"/>
    </row>
    <row r="329" spans="2:11" ht="12.75" customHeight="1">
      <c r="B329" s="13"/>
      <c r="C329" s="13"/>
      <c r="D329" s="13"/>
      <c r="E329" s="13"/>
      <c r="F329" s="13"/>
      <c r="G329" s="13"/>
      <c r="H329" s="13"/>
      <c r="I329" s="13"/>
      <c r="J329" s="13"/>
      <c r="K329" s="13"/>
    </row>
    <row r="330" spans="2:11" ht="12.75" customHeight="1"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  <row r="331" spans="2:11" ht="12.75" customHeight="1">
      <c r="B331" s="13"/>
      <c r="C331" s="13"/>
      <c r="D331" s="13"/>
      <c r="E331" s="13"/>
      <c r="F331" s="13"/>
      <c r="G331" s="13"/>
      <c r="H331" s="13"/>
      <c r="I331" s="13"/>
      <c r="J331" s="13"/>
      <c r="K331" s="13"/>
    </row>
    <row r="332" spans="2:11" ht="12.75" customHeight="1">
      <c r="B332" s="13"/>
      <c r="C332" s="13"/>
      <c r="D332" s="13"/>
      <c r="E332" s="13"/>
      <c r="F332" s="13"/>
      <c r="G332" s="13"/>
      <c r="H332" s="13"/>
      <c r="I332" s="13"/>
      <c r="J332" s="13"/>
      <c r="K332" s="13"/>
    </row>
    <row r="333" spans="2:11" ht="12.75" customHeight="1">
      <c r="B333" s="13"/>
      <c r="C333" s="13"/>
      <c r="D333" s="13"/>
      <c r="E333" s="13"/>
      <c r="F333" s="13"/>
      <c r="G333" s="13"/>
      <c r="H333" s="13"/>
      <c r="I333" s="13"/>
      <c r="J333" s="13"/>
      <c r="K333" s="13"/>
    </row>
    <row r="334" spans="2:11" ht="12.75" customHeight="1">
      <c r="B334" s="13"/>
      <c r="C334" s="13"/>
      <c r="D334" s="13"/>
      <c r="E334" s="13"/>
      <c r="F334" s="13"/>
      <c r="G334" s="13"/>
      <c r="H334" s="13"/>
      <c r="I334" s="13"/>
      <c r="J334" s="13"/>
      <c r="K334" s="13"/>
    </row>
    <row r="335" spans="2:11" ht="12.75" customHeight="1">
      <c r="B335" s="13"/>
      <c r="C335" s="13"/>
      <c r="D335" s="13"/>
      <c r="E335" s="13"/>
      <c r="F335" s="13"/>
      <c r="G335" s="13"/>
      <c r="H335" s="13"/>
      <c r="I335" s="13"/>
      <c r="J335" s="13"/>
      <c r="K335" s="13"/>
    </row>
    <row r="336" spans="2:11" ht="12.75" customHeight="1">
      <c r="B336" s="13"/>
      <c r="C336" s="13"/>
      <c r="D336" s="13"/>
      <c r="E336" s="13"/>
      <c r="F336" s="13"/>
      <c r="G336" s="13"/>
      <c r="H336" s="13"/>
      <c r="I336" s="13"/>
      <c r="J336" s="13"/>
      <c r="K336" s="13"/>
    </row>
    <row r="337" spans="2:11" ht="12.75" customHeight="1">
      <c r="B337" s="13"/>
      <c r="C337" s="13"/>
      <c r="D337" s="13"/>
      <c r="E337" s="13"/>
      <c r="F337" s="13"/>
      <c r="G337" s="13"/>
      <c r="H337" s="13"/>
      <c r="I337" s="13"/>
      <c r="J337" s="13"/>
      <c r="K337" s="13"/>
    </row>
    <row r="338" spans="2:11" ht="12.75" customHeight="1">
      <c r="B338" s="13"/>
      <c r="C338" s="13"/>
      <c r="D338" s="13"/>
      <c r="E338" s="13"/>
      <c r="F338" s="13"/>
      <c r="G338" s="13"/>
      <c r="H338" s="13"/>
      <c r="I338" s="13"/>
      <c r="J338" s="13"/>
      <c r="K338" s="13"/>
    </row>
    <row r="339" spans="2:11" ht="12.75" customHeight="1">
      <c r="B339" s="13"/>
      <c r="C339" s="13"/>
      <c r="D339" s="13"/>
      <c r="E339" s="13"/>
      <c r="F339" s="13"/>
      <c r="G339" s="13"/>
      <c r="H339" s="13"/>
      <c r="I339" s="13"/>
      <c r="J339" s="13"/>
      <c r="K339" s="13"/>
    </row>
    <row r="340" spans="2:11" ht="12.75" customHeight="1">
      <c r="B340" s="13"/>
      <c r="C340" s="13"/>
      <c r="D340" s="13"/>
      <c r="E340" s="13"/>
      <c r="F340" s="13"/>
      <c r="G340" s="13"/>
      <c r="H340" s="13"/>
      <c r="I340" s="13"/>
      <c r="J340" s="13"/>
      <c r="K340" s="13"/>
    </row>
    <row r="341" spans="2:11" ht="12.75" customHeight="1">
      <c r="B341" s="13"/>
      <c r="C341" s="13"/>
      <c r="D341" s="13"/>
      <c r="E341" s="13"/>
      <c r="F341" s="13"/>
      <c r="G341" s="13"/>
      <c r="H341" s="13"/>
      <c r="I341" s="13"/>
      <c r="J341" s="13"/>
      <c r="K341" s="13"/>
    </row>
    <row r="342" spans="2:11" ht="12.75" customHeight="1">
      <c r="B342" s="13"/>
      <c r="C342" s="13"/>
      <c r="D342" s="13"/>
      <c r="E342" s="13"/>
      <c r="F342" s="13"/>
      <c r="G342" s="13"/>
      <c r="H342" s="13"/>
      <c r="I342" s="13"/>
      <c r="J342" s="13"/>
      <c r="K342" s="13"/>
    </row>
    <row r="343" spans="2:11" ht="12.75" customHeight="1">
      <c r="B343" s="13"/>
      <c r="C343" s="13"/>
      <c r="D343" s="13"/>
      <c r="E343" s="13"/>
      <c r="F343" s="13"/>
      <c r="G343" s="13"/>
      <c r="H343" s="13"/>
      <c r="I343" s="13"/>
      <c r="J343" s="13"/>
      <c r="K343" s="13"/>
    </row>
    <row r="344" spans="2:11" ht="12.75" customHeight="1">
      <c r="B344" s="13"/>
      <c r="C344" s="13"/>
      <c r="D344" s="13"/>
      <c r="E344" s="13"/>
      <c r="F344" s="13"/>
      <c r="G344" s="13"/>
      <c r="H344" s="13"/>
      <c r="I344" s="13"/>
      <c r="J344" s="13"/>
      <c r="K344" s="13"/>
    </row>
    <row r="345" spans="2:11" ht="12.75" customHeight="1"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spans="2:11" ht="12.75" customHeight="1">
      <c r="B346" s="13"/>
      <c r="C346" s="13"/>
      <c r="D346" s="13"/>
      <c r="E346" s="13"/>
      <c r="F346" s="13"/>
      <c r="G346" s="13"/>
      <c r="H346" s="13"/>
      <c r="I346" s="13"/>
      <c r="J346" s="13"/>
      <c r="K346" s="13"/>
    </row>
    <row r="347" spans="2:11" ht="12.75" customHeight="1">
      <c r="B347" s="13"/>
      <c r="C347" s="13"/>
      <c r="D347" s="13"/>
      <c r="E347" s="13"/>
      <c r="F347" s="13"/>
      <c r="G347" s="13"/>
      <c r="H347" s="13"/>
      <c r="I347" s="13"/>
      <c r="J347" s="13"/>
      <c r="K347" s="13"/>
    </row>
    <row r="348" spans="2:11" ht="12.75" customHeight="1">
      <c r="B348" s="13"/>
      <c r="C348" s="13"/>
      <c r="D348" s="13"/>
      <c r="E348" s="13"/>
      <c r="F348" s="13"/>
      <c r="G348" s="13"/>
      <c r="H348" s="13"/>
      <c r="I348" s="13"/>
      <c r="J348" s="13"/>
      <c r="K348" s="13"/>
    </row>
    <row r="349" spans="2:11" ht="12.75" customHeight="1">
      <c r="B349" s="13"/>
      <c r="C349" s="13"/>
      <c r="D349" s="13"/>
      <c r="E349" s="13"/>
      <c r="F349" s="13"/>
      <c r="G349" s="13"/>
      <c r="H349" s="13"/>
      <c r="I349" s="13"/>
      <c r="J349" s="13"/>
      <c r="K349" s="13"/>
    </row>
    <row r="350" spans="2:11" ht="12.75" customHeight="1">
      <c r="B350" s="13"/>
      <c r="C350" s="13"/>
      <c r="D350" s="13"/>
      <c r="E350" s="13"/>
      <c r="F350" s="13"/>
      <c r="G350" s="13"/>
      <c r="H350" s="13"/>
      <c r="I350" s="13"/>
      <c r="J350" s="13"/>
      <c r="K350" s="13"/>
    </row>
    <row r="351" spans="2:11" ht="12.75" customHeight="1">
      <c r="B351" s="13"/>
      <c r="C351" s="13"/>
      <c r="D351" s="13"/>
      <c r="E351" s="13"/>
      <c r="F351" s="13"/>
      <c r="G351" s="13"/>
      <c r="H351" s="13"/>
      <c r="I351" s="13"/>
      <c r="J351" s="13"/>
      <c r="K351" s="13"/>
    </row>
    <row r="352" spans="2:11" ht="12.75" customHeight="1">
      <c r="B352" s="13"/>
      <c r="C352" s="13"/>
      <c r="D352" s="13"/>
      <c r="E352" s="13"/>
      <c r="F352" s="13"/>
      <c r="G352" s="13"/>
      <c r="H352" s="13"/>
      <c r="I352" s="13"/>
      <c r="J352" s="13"/>
      <c r="K352" s="13"/>
    </row>
    <row r="353" spans="2:11" ht="12.75" customHeight="1">
      <c r="B353" s="13"/>
      <c r="C353" s="13"/>
      <c r="D353" s="13"/>
      <c r="E353" s="13"/>
      <c r="F353" s="13"/>
      <c r="G353" s="13"/>
      <c r="H353" s="13"/>
      <c r="I353" s="13"/>
      <c r="J353" s="13"/>
      <c r="K353" s="13"/>
    </row>
    <row r="354" spans="2:11" ht="12.75" customHeight="1">
      <c r="B354" s="13"/>
      <c r="C354" s="13"/>
      <c r="D354" s="13"/>
      <c r="E354" s="13"/>
      <c r="F354" s="13"/>
      <c r="G354" s="13"/>
      <c r="H354" s="13"/>
      <c r="I354" s="13"/>
      <c r="J354" s="13"/>
      <c r="K354" s="13"/>
    </row>
    <row r="355" spans="2:11" ht="12.75" customHeight="1">
      <c r="B355" s="13"/>
      <c r="C355" s="13"/>
      <c r="D355" s="13"/>
      <c r="E355" s="13"/>
      <c r="F355" s="13"/>
      <c r="G355" s="13"/>
      <c r="H355" s="13"/>
      <c r="I355" s="13"/>
      <c r="J355" s="13"/>
      <c r="K355" s="13"/>
    </row>
    <row r="356" spans="2:11" ht="12.75" customHeight="1">
      <c r="B356" s="13"/>
      <c r="C356" s="13"/>
      <c r="D356" s="13"/>
      <c r="E356" s="13"/>
      <c r="F356" s="13"/>
      <c r="G356" s="13"/>
      <c r="H356" s="13"/>
      <c r="I356" s="13"/>
      <c r="J356" s="13"/>
      <c r="K356" s="13"/>
    </row>
    <row r="357" spans="2:11" ht="12.75" customHeight="1">
      <c r="B357" s="13"/>
      <c r="C357" s="13"/>
      <c r="D357" s="13"/>
      <c r="E357" s="13"/>
      <c r="F357" s="13"/>
      <c r="G357" s="13"/>
      <c r="H357" s="13"/>
      <c r="I357" s="13"/>
      <c r="J357" s="13"/>
      <c r="K357" s="13"/>
    </row>
    <row r="358" spans="2:11" ht="12.75" customHeight="1">
      <c r="B358" s="13"/>
      <c r="C358" s="13"/>
      <c r="D358" s="13"/>
      <c r="E358" s="13"/>
      <c r="F358" s="13"/>
      <c r="G358" s="13"/>
      <c r="H358" s="13"/>
      <c r="I358" s="13"/>
      <c r="J358" s="13"/>
      <c r="K358" s="13"/>
    </row>
    <row r="359" spans="2:11" ht="12.75" customHeight="1">
      <c r="B359" s="13"/>
      <c r="C359" s="13"/>
      <c r="D359" s="13"/>
      <c r="E359" s="13"/>
      <c r="F359" s="13"/>
      <c r="G359" s="13"/>
      <c r="H359" s="13"/>
      <c r="I359" s="13"/>
      <c r="J359" s="13"/>
      <c r="K359" s="13"/>
    </row>
    <row r="360" spans="2:11" ht="12.75" customHeight="1">
      <c r="B360" s="13"/>
      <c r="C360" s="13"/>
      <c r="D360" s="13"/>
      <c r="E360" s="13"/>
      <c r="F360" s="13"/>
      <c r="G360" s="13"/>
      <c r="H360" s="13"/>
      <c r="I360" s="13"/>
      <c r="J360" s="13"/>
      <c r="K360" s="13"/>
    </row>
    <row r="361" spans="2:11" ht="12.75" customHeight="1">
      <c r="B361" s="13"/>
      <c r="C361" s="13"/>
      <c r="D361" s="13"/>
      <c r="E361" s="13"/>
      <c r="F361" s="13"/>
      <c r="G361" s="13"/>
      <c r="H361" s="13"/>
      <c r="I361" s="13"/>
      <c r="J361" s="13"/>
      <c r="K361" s="13"/>
    </row>
    <row r="362" spans="2:11" ht="12.75" customHeight="1">
      <c r="B362" s="13"/>
      <c r="C362" s="13"/>
      <c r="D362" s="13"/>
      <c r="E362" s="13"/>
      <c r="F362" s="13"/>
      <c r="G362" s="13"/>
      <c r="H362" s="13"/>
      <c r="I362" s="13"/>
      <c r="J362" s="13"/>
      <c r="K362" s="13"/>
    </row>
    <row r="363" spans="2:11" ht="12.75" customHeight="1">
      <c r="B363" s="13"/>
      <c r="C363" s="13"/>
      <c r="D363" s="13"/>
      <c r="E363" s="13"/>
      <c r="F363" s="13"/>
      <c r="G363" s="13"/>
      <c r="H363" s="13"/>
      <c r="I363" s="13"/>
      <c r="J363" s="13"/>
      <c r="K363" s="13"/>
    </row>
    <row r="364" spans="2:11" ht="12.75" customHeight="1">
      <c r="B364" s="13"/>
      <c r="C364" s="13"/>
      <c r="D364" s="13"/>
      <c r="E364" s="13"/>
      <c r="F364" s="13"/>
      <c r="G364" s="13"/>
      <c r="H364" s="13"/>
      <c r="I364" s="13"/>
      <c r="J364" s="13"/>
      <c r="K364" s="13"/>
    </row>
    <row r="365" spans="2:11" ht="12.75" customHeight="1">
      <c r="B365" s="13"/>
      <c r="C365" s="13"/>
      <c r="D365" s="13"/>
      <c r="E365" s="13"/>
      <c r="F365" s="13"/>
      <c r="G365" s="13"/>
      <c r="H365" s="13"/>
      <c r="I365" s="13"/>
      <c r="J365" s="13"/>
      <c r="K365" s="13"/>
    </row>
    <row r="366" spans="2:11" ht="12.75" customHeight="1">
      <c r="B366" s="13"/>
      <c r="C366" s="13"/>
      <c r="D366" s="13"/>
      <c r="E366" s="13"/>
      <c r="F366" s="13"/>
      <c r="G366" s="13"/>
      <c r="H366" s="13"/>
      <c r="I366" s="13"/>
      <c r="J366" s="13"/>
      <c r="K366" s="13"/>
    </row>
    <row r="367" spans="2:11" ht="12.75" customHeight="1">
      <c r="B367" s="13"/>
      <c r="C367" s="13"/>
      <c r="D367" s="13"/>
      <c r="E367" s="13"/>
      <c r="F367" s="13"/>
      <c r="G367" s="13"/>
      <c r="H367" s="13"/>
      <c r="I367" s="13"/>
      <c r="J367" s="13"/>
      <c r="K367" s="13"/>
    </row>
    <row r="368" spans="2:11" ht="12.75" customHeight="1">
      <c r="B368" s="13"/>
      <c r="C368" s="13"/>
      <c r="D368" s="13"/>
      <c r="E368" s="13"/>
      <c r="F368" s="13"/>
      <c r="G368" s="13"/>
      <c r="H368" s="13"/>
      <c r="I368" s="13"/>
      <c r="J368" s="13"/>
      <c r="K368" s="13"/>
    </row>
    <row r="369" spans="2:11" ht="12.75" customHeight="1">
      <c r="B369" s="13"/>
      <c r="C369" s="13"/>
      <c r="D369" s="13"/>
      <c r="E369" s="13"/>
      <c r="F369" s="13"/>
      <c r="G369" s="13"/>
      <c r="H369" s="13"/>
      <c r="I369" s="13"/>
      <c r="J369" s="13"/>
      <c r="K369" s="13"/>
    </row>
    <row r="370" spans="2:11" ht="12.75" customHeight="1">
      <c r="B370" s="13"/>
      <c r="C370" s="13"/>
      <c r="D370" s="13"/>
      <c r="E370" s="13"/>
      <c r="F370" s="13"/>
      <c r="G370" s="13"/>
      <c r="H370" s="13"/>
      <c r="I370" s="13"/>
      <c r="J370" s="13"/>
      <c r="K370" s="13"/>
    </row>
    <row r="371" spans="2:11" ht="12.75" customHeight="1">
      <c r="B371" s="13"/>
      <c r="C371" s="13"/>
      <c r="D371" s="13"/>
      <c r="E371" s="13"/>
      <c r="F371" s="13"/>
      <c r="G371" s="13"/>
      <c r="H371" s="13"/>
      <c r="I371" s="13"/>
      <c r="J371" s="13"/>
      <c r="K371" s="13"/>
    </row>
    <row r="372" spans="2:11" ht="12.75" customHeight="1">
      <c r="B372" s="13"/>
      <c r="C372" s="13"/>
      <c r="D372" s="13"/>
      <c r="E372" s="13"/>
      <c r="F372" s="13"/>
      <c r="G372" s="13"/>
      <c r="H372" s="13"/>
      <c r="I372" s="13"/>
      <c r="J372" s="13"/>
      <c r="K372" s="13"/>
    </row>
    <row r="373" spans="2:11" ht="12.75" customHeight="1">
      <c r="B373" s="13"/>
      <c r="C373" s="13"/>
      <c r="D373" s="13"/>
      <c r="E373" s="13"/>
      <c r="F373" s="13"/>
      <c r="G373" s="13"/>
      <c r="H373" s="13"/>
      <c r="I373" s="13"/>
      <c r="J373" s="13"/>
      <c r="K373" s="13"/>
    </row>
    <row r="374" spans="2:11" ht="12.75" customHeight="1">
      <c r="B374" s="13"/>
      <c r="C374" s="13"/>
      <c r="D374" s="13"/>
      <c r="E374" s="13"/>
      <c r="F374" s="13"/>
      <c r="G374" s="13"/>
      <c r="H374" s="13"/>
      <c r="I374" s="13"/>
      <c r="J374" s="13"/>
      <c r="K374" s="13"/>
    </row>
    <row r="375" spans="2:11" ht="12.75" customHeight="1">
      <c r="B375" s="13"/>
      <c r="C375" s="13"/>
      <c r="D375" s="13"/>
      <c r="E375" s="13"/>
      <c r="F375" s="13"/>
      <c r="G375" s="13"/>
      <c r="H375" s="13"/>
      <c r="I375" s="13"/>
      <c r="J375" s="13"/>
      <c r="K375" s="13"/>
    </row>
    <row r="376" spans="2:11" ht="12.75" customHeight="1">
      <c r="B376" s="13"/>
      <c r="C376" s="13"/>
      <c r="D376" s="13"/>
      <c r="E376" s="13"/>
      <c r="F376" s="13"/>
      <c r="G376" s="13"/>
      <c r="H376" s="13"/>
      <c r="I376" s="13"/>
      <c r="J376" s="13"/>
      <c r="K376" s="13"/>
    </row>
    <row r="377" spans="2:11" ht="12.75" customHeight="1">
      <c r="B377" s="13"/>
      <c r="C377" s="13"/>
      <c r="D377" s="13"/>
      <c r="E377" s="13"/>
      <c r="F377" s="13"/>
      <c r="G377" s="13"/>
      <c r="H377" s="13"/>
      <c r="I377" s="13"/>
      <c r="J377" s="13"/>
      <c r="K377" s="13"/>
    </row>
    <row r="378" spans="2:11" ht="12.75" customHeight="1">
      <c r="B378" s="13"/>
      <c r="C378" s="13"/>
      <c r="D378" s="13"/>
      <c r="E378" s="13"/>
      <c r="F378" s="13"/>
      <c r="G378" s="13"/>
      <c r="H378" s="13"/>
      <c r="I378" s="13"/>
      <c r="J378" s="13"/>
      <c r="K378" s="13"/>
    </row>
    <row r="379" spans="2:11" ht="12.75" customHeight="1">
      <c r="B379" s="13"/>
      <c r="C379" s="13"/>
      <c r="D379" s="13"/>
      <c r="E379" s="13"/>
      <c r="F379" s="13"/>
      <c r="G379" s="13"/>
      <c r="H379" s="13"/>
      <c r="I379" s="13"/>
      <c r="J379" s="13"/>
      <c r="K379" s="13"/>
    </row>
    <row r="380" spans="2:11" ht="12.75" customHeight="1">
      <c r="B380" s="13"/>
      <c r="C380" s="13"/>
      <c r="D380" s="13"/>
      <c r="E380" s="13"/>
      <c r="F380" s="13"/>
      <c r="G380" s="13"/>
      <c r="H380" s="13"/>
      <c r="I380" s="13"/>
      <c r="J380" s="13"/>
      <c r="K380" s="13"/>
    </row>
    <row r="381" spans="2:11" ht="12.75" customHeight="1">
      <c r="B381" s="13"/>
      <c r="C381" s="13"/>
      <c r="D381" s="13"/>
      <c r="E381" s="13"/>
      <c r="F381" s="13"/>
      <c r="G381" s="13"/>
      <c r="H381" s="13"/>
      <c r="I381" s="13"/>
      <c r="J381" s="13"/>
      <c r="K381" s="13"/>
    </row>
    <row r="382" spans="2:11" ht="12.75" customHeight="1">
      <c r="B382" s="13"/>
      <c r="C382" s="13"/>
      <c r="D382" s="13"/>
      <c r="E382" s="13"/>
      <c r="F382" s="13"/>
      <c r="G382" s="13"/>
      <c r="H382" s="13"/>
      <c r="I382" s="13"/>
      <c r="J382" s="13"/>
      <c r="K382" s="13"/>
    </row>
    <row r="383" spans="2:11" ht="12.75" customHeight="1">
      <c r="B383" s="13"/>
      <c r="C383" s="13"/>
      <c r="D383" s="13"/>
      <c r="E383" s="13"/>
      <c r="F383" s="13"/>
      <c r="G383" s="13"/>
      <c r="H383" s="13"/>
      <c r="I383" s="13"/>
      <c r="J383" s="13"/>
      <c r="K383" s="13"/>
    </row>
    <row r="384" spans="2:11" ht="12.75" customHeight="1">
      <c r="B384" s="13"/>
      <c r="C384" s="13"/>
      <c r="D384" s="13"/>
      <c r="E384" s="13"/>
      <c r="F384" s="13"/>
      <c r="G384" s="13"/>
      <c r="H384" s="13"/>
      <c r="I384" s="13"/>
      <c r="J384" s="13"/>
      <c r="K384" s="13"/>
    </row>
    <row r="385" spans="2:11" ht="12.75" customHeight="1">
      <c r="B385" s="13"/>
      <c r="C385" s="13"/>
      <c r="D385" s="13"/>
      <c r="E385" s="13"/>
      <c r="F385" s="13"/>
      <c r="G385" s="13"/>
      <c r="H385" s="13"/>
      <c r="I385" s="13"/>
      <c r="J385" s="13"/>
      <c r="K385" s="13"/>
    </row>
    <row r="386" spans="2:11" ht="12.75" customHeight="1">
      <c r="B386" s="13"/>
      <c r="C386" s="13"/>
      <c r="D386" s="13"/>
      <c r="E386" s="13"/>
      <c r="F386" s="13"/>
      <c r="G386" s="13"/>
      <c r="H386" s="13"/>
      <c r="I386" s="13"/>
      <c r="J386" s="13"/>
      <c r="K386" s="13"/>
    </row>
    <row r="387" spans="2:11" ht="12.75" customHeight="1">
      <c r="B387" s="13"/>
      <c r="C387" s="13"/>
      <c r="D387" s="13"/>
      <c r="E387" s="13"/>
      <c r="F387" s="13"/>
      <c r="G387" s="13"/>
      <c r="H387" s="13"/>
      <c r="I387" s="13"/>
      <c r="J387" s="13"/>
      <c r="K387" s="13"/>
    </row>
    <row r="388" spans="2:11" ht="12.75" customHeight="1">
      <c r="B388" s="13"/>
      <c r="C388" s="13"/>
      <c r="D388" s="13"/>
      <c r="E388" s="13"/>
      <c r="F388" s="13"/>
      <c r="G388" s="13"/>
      <c r="H388" s="13"/>
      <c r="I388" s="13"/>
      <c r="J388" s="13"/>
      <c r="K388" s="13"/>
    </row>
    <row r="389" spans="2:11" ht="12.75" customHeight="1">
      <c r="B389" s="13"/>
      <c r="C389" s="13"/>
      <c r="D389" s="13"/>
      <c r="E389" s="13"/>
      <c r="F389" s="13"/>
      <c r="G389" s="13"/>
      <c r="H389" s="13"/>
      <c r="I389" s="13"/>
      <c r="J389" s="13"/>
      <c r="K389" s="13"/>
    </row>
    <row r="390" spans="2:11" ht="12.75" customHeight="1">
      <c r="B390" s="13"/>
      <c r="C390" s="13"/>
      <c r="D390" s="13"/>
      <c r="E390" s="13"/>
      <c r="F390" s="13"/>
      <c r="G390" s="13"/>
      <c r="H390" s="13"/>
      <c r="I390" s="13"/>
      <c r="J390" s="13"/>
      <c r="K390" s="13"/>
    </row>
    <row r="391" spans="2:11" ht="12.75" customHeight="1">
      <c r="B391" s="13"/>
      <c r="C391" s="13"/>
      <c r="D391" s="13"/>
      <c r="E391" s="13"/>
      <c r="F391" s="13"/>
      <c r="G391" s="13"/>
      <c r="H391" s="13"/>
      <c r="I391" s="13"/>
      <c r="J391" s="13"/>
      <c r="K391" s="13"/>
    </row>
    <row r="392" spans="2:11" ht="12.75" customHeight="1">
      <c r="B392" s="13"/>
      <c r="C392" s="13"/>
      <c r="D392" s="13"/>
      <c r="E392" s="13"/>
      <c r="F392" s="13"/>
      <c r="G392" s="13"/>
      <c r="H392" s="13"/>
      <c r="I392" s="13"/>
      <c r="J392" s="13"/>
      <c r="K392" s="13"/>
    </row>
    <row r="393" spans="2:11" ht="12.75" customHeight="1">
      <c r="B393" s="13"/>
      <c r="C393" s="13"/>
      <c r="D393" s="13"/>
      <c r="E393" s="13"/>
      <c r="F393" s="13"/>
      <c r="G393" s="13"/>
      <c r="H393" s="13"/>
      <c r="I393" s="13"/>
      <c r="J393" s="13"/>
      <c r="K393" s="13"/>
    </row>
    <row r="394" spans="2:11" ht="12.75" customHeight="1">
      <c r="B394" s="13"/>
      <c r="C394" s="13"/>
      <c r="D394" s="13"/>
      <c r="E394" s="13"/>
      <c r="F394" s="13"/>
      <c r="G394" s="13"/>
      <c r="H394" s="13"/>
      <c r="I394" s="13"/>
      <c r="J394" s="13"/>
      <c r="K394" s="13"/>
    </row>
    <row r="395" spans="2:11" ht="12.75" customHeight="1">
      <c r="B395" s="13"/>
      <c r="C395" s="13"/>
      <c r="D395" s="13"/>
      <c r="E395" s="13"/>
      <c r="F395" s="13"/>
      <c r="G395" s="13"/>
      <c r="H395" s="13"/>
      <c r="I395" s="13"/>
      <c r="J395" s="13"/>
      <c r="K395" s="13"/>
    </row>
    <row r="396" spans="2:11" ht="12.75" customHeight="1">
      <c r="B396" s="13"/>
      <c r="C396" s="13"/>
      <c r="D396" s="13"/>
      <c r="E396" s="13"/>
      <c r="F396" s="13"/>
      <c r="G396" s="13"/>
      <c r="H396" s="13"/>
      <c r="I396" s="13"/>
      <c r="J396" s="13"/>
      <c r="K396" s="13"/>
    </row>
    <row r="397" spans="2:11" ht="12.75" customHeight="1">
      <c r="B397" s="13"/>
      <c r="C397" s="13"/>
      <c r="D397" s="13"/>
      <c r="E397" s="13"/>
      <c r="F397" s="13"/>
      <c r="G397" s="13"/>
      <c r="H397" s="13"/>
      <c r="I397" s="13"/>
      <c r="J397" s="13"/>
      <c r="K397" s="13"/>
    </row>
    <row r="398" spans="2:11" ht="12.75" customHeight="1">
      <c r="B398" s="13"/>
      <c r="C398" s="13"/>
      <c r="D398" s="13"/>
      <c r="E398" s="13"/>
      <c r="F398" s="13"/>
      <c r="G398" s="13"/>
      <c r="H398" s="13"/>
      <c r="I398" s="13"/>
      <c r="J398" s="13"/>
      <c r="K398" s="13"/>
    </row>
    <row r="399" spans="2:11" ht="12.75" customHeight="1">
      <c r="B399" s="13"/>
      <c r="C399" s="13"/>
      <c r="D399" s="13"/>
      <c r="E399" s="13"/>
      <c r="F399" s="13"/>
      <c r="G399" s="13"/>
      <c r="H399" s="13"/>
      <c r="I399" s="13"/>
      <c r="J399" s="13"/>
      <c r="K399" s="13"/>
    </row>
    <row r="400" spans="2:11" ht="12.75" customHeight="1">
      <c r="B400" s="13"/>
      <c r="C400" s="13"/>
      <c r="D400" s="13"/>
      <c r="E400" s="13"/>
      <c r="F400" s="13"/>
      <c r="G400" s="13"/>
      <c r="H400" s="13"/>
      <c r="I400" s="13"/>
      <c r="J400" s="13"/>
      <c r="K400" s="13"/>
    </row>
    <row r="401" spans="2:11" ht="12.75" customHeight="1">
      <c r="B401" s="13"/>
      <c r="C401" s="13"/>
      <c r="D401" s="13"/>
      <c r="E401" s="13"/>
      <c r="F401" s="13"/>
      <c r="G401" s="13"/>
      <c r="H401" s="13"/>
      <c r="I401" s="13"/>
      <c r="J401" s="13"/>
      <c r="K401" s="13"/>
    </row>
    <row r="402" spans="2:11" ht="12.75" customHeight="1">
      <c r="B402" s="13"/>
      <c r="C402" s="13"/>
      <c r="D402" s="13"/>
      <c r="E402" s="13"/>
      <c r="F402" s="13"/>
      <c r="G402" s="13"/>
      <c r="H402" s="13"/>
      <c r="I402" s="13"/>
      <c r="J402" s="13"/>
      <c r="K402" s="13"/>
    </row>
    <row r="403" spans="2:11" ht="12.75" customHeight="1">
      <c r="B403" s="13"/>
      <c r="C403" s="13"/>
      <c r="D403" s="13"/>
      <c r="E403" s="13"/>
      <c r="F403" s="13"/>
      <c r="G403" s="13"/>
      <c r="H403" s="13"/>
      <c r="I403" s="13"/>
      <c r="J403" s="13"/>
      <c r="K403" s="13"/>
    </row>
    <row r="404" spans="2:11" ht="12.75" customHeight="1">
      <c r="B404" s="13"/>
      <c r="C404" s="13"/>
      <c r="D404" s="13"/>
      <c r="E404" s="13"/>
      <c r="F404" s="13"/>
      <c r="G404" s="13"/>
      <c r="H404" s="13"/>
      <c r="I404" s="13"/>
      <c r="J404" s="13"/>
      <c r="K404" s="13"/>
    </row>
    <row r="405" spans="2:11" ht="12.75" customHeight="1">
      <c r="B405" s="13"/>
      <c r="C405" s="13"/>
      <c r="D405" s="13"/>
      <c r="E405" s="13"/>
      <c r="F405" s="13"/>
      <c r="G405" s="13"/>
      <c r="H405" s="13"/>
      <c r="I405" s="13"/>
      <c r="J405" s="13"/>
      <c r="K405" s="13"/>
    </row>
    <row r="406" spans="2:11" ht="12.75" customHeight="1">
      <c r="B406" s="13"/>
      <c r="C406" s="13"/>
      <c r="D406" s="13"/>
      <c r="E406" s="13"/>
      <c r="F406" s="13"/>
      <c r="G406" s="13"/>
      <c r="H406" s="13"/>
      <c r="I406" s="13"/>
      <c r="J406" s="13"/>
      <c r="K406" s="13"/>
    </row>
    <row r="407" spans="2:11" ht="12.75" customHeight="1">
      <c r="B407" s="13"/>
      <c r="C407" s="13"/>
      <c r="D407" s="13"/>
      <c r="E407" s="13"/>
      <c r="F407" s="13"/>
      <c r="G407" s="13"/>
      <c r="H407" s="13"/>
      <c r="I407" s="13"/>
      <c r="J407" s="13"/>
      <c r="K407" s="13"/>
    </row>
    <row r="408" spans="2:11" ht="12.75" customHeight="1">
      <c r="B408" s="13"/>
      <c r="C408" s="13"/>
      <c r="D408" s="13"/>
      <c r="E408" s="13"/>
      <c r="F408" s="13"/>
      <c r="G408" s="13"/>
      <c r="H408" s="13"/>
      <c r="I408" s="13"/>
      <c r="J408" s="13"/>
      <c r="K408" s="13"/>
    </row>
    <row r="409" spans="2:11" ht="12.75" customHeight="1">
      <c r="B409" s="13"/>
      <c r="C409" s="13"/>
      <c r="D409" s="13"/>
      <c r="E409" s="13"/>
      <c r="F409" s="13"/>
      <c r="G409" s="13"/>
      <c r="H409" s="13"/>
      <c r="I409" s="13"/>
      <c r="J409" s="13"/>
      <c r="K409" s="13"/>
    </row>
    <row r="410" spans="2:11" ht="12.75" customHeight="1">
      <c r="B410" s="13"/>
      <c r="C410" s="13"/>
      <c r="D410" s="13"/>
      <c r="E410" s="13"/>
      <c r="F410" s="13"/>
      <c r="G410" s="13"/>
      <c r="H410" s="13"/>
      <c r="I410" s="13"/>
      <c r="J410" s="13"/>
      <c r="K410" s="13"/>
    </row>
    <row r="411" spans="2:11" ht="12.75" customHeight="1">
      <c r="B411" s="13"/>
      <c r="C411" s="13"/>
      <c r="D411" s="13"/>
      <c r="E411" s="13"/>
      <c r="F411" s="13"/>
      <c r="G411" s="13"/>
      <c r="H411" s="13"/>
      <c r="I411" s="13"/>
      <c r="J411" s="13"/>
      <c r="K411" s="13"/>
    </row>
    <row r="412" spans="2:11" ht="12.75" customHeight="1">
      <c r="B412" s="13"/>
      <c r="C412" s="13"/>
      <c r="D412" s="13"/>
      <c r="E412" s="13"/>
      <c r="F412" s="13"/>
      <c r="G412" s="13"/>
      <c r="H412" s="13"/>
      <c r="I412" s="13"/>
      <c r="J412" s="13"/>
      <c r="K412" s="13"/>
    </row>
    <row r="413" spans="2:11" ht="12.75" customHeight="1">
      <c r="B413" s="13"/>
      <c r="C413" s="13"/>
      <c r="D413" s="13"/>
      <c r="E413" s="13"/>
      <c r="F413" s="13"/>
      <c r="G413" s="13"/>
      <c r="H413" s="13"/>
      <c r="I413" s="13"/>
      <c r="J413" s="13"/>
      <c r="K413" s="13"/>
    </row>
    <row r="414" spans="2:11" ht="12.75" customHeight="1">
      <c r="B414" s="13"/>
      <c r="C414" s="13"/>
      <c r="D414" s="13"/>
      <c r="E414" s="13"/>
      <c r="F414" s="13"/>
      <c r="G414" s="13"/>
      <c r="H414" s="13"/>
      <c r="I414" s="13"/>
      <c r="J414" s="13"/>
      <c r="K414" s="13"/>
    </row>
    <row r="415" spans="2:11" ht="12.75" customHeight="1">
      <c r="B415" s="13"/>
      <c r="C415" s="13"/>
      <c r="D415" s="13"/>
      <c r="E415" s="13"/>
      <c r="F415" s="13"/>
      <c r="G415" s="13"/>
      <c r="H415" s="13"/>
      <c r="I415" s="13"/>
      <c r="J415" s="13"/>
      <c r="K415" s="13"/>
    </row>
    <row r="416" spans="2:11" ht="12.75" customHeight="1">
      <c r="B416" s="13"/>
      <c r="C416" s="13"/>
      <c r="D416" s="13"/>
      <c r="E416" s="13"/>
      <c r="F416" s="13"/>
      <c r="G416" s="13"/>
      <c r="H416" s="13"/>
      <c r="I416" s="13"/>
      <c r="J416" s="13"/>
      <c r="K416" s="13"/>
    </row>
    <row r="417" spans="2:11" ht="12.75" customHeight="1">
      <c r="B417" s="13"/>
      <c r="C417" s="13"/>
      <c r="D417" s="13"/>
      <c r="E417" s="13"/>
      <c r="F417" s="13"/>
      <c r="G417" s="13"/>
      <c r="H417" s="13"/>
      <c r="I417" s="13"/>
      <c r="J417" s="13"/>
      <c r="K417" s="13"/>
    </row>
    <row r="418" spans="2:11" ht="12.75" customHeight="1"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spans="2:11" ht="12.75" customHeight="1">
      <c r="B419" s="13"/>
      <c r="C419" s="13"/>
      <c r="D419" s="13"/>
      <c r="E419" s="13"/>
      <c r="F419" s="13"/>
      <c r="G419" s="13"/>
      <c r="H419" s="13"/>
      <c r="I419" s="13"/>
      <c r="J419" s="13"/>
      <c r="K419" s="13"/>
    </row>
    <row r="420" spans="2:11" ht="12.75" customHeight="1">
      <c r="B420" s="13"/>
      <c r="C420" s="13"/>
      <c r="D420" s="13"/>
      <c r="E420" s="13"/>
      <c r="F420" s="13"/>
      <c r="G420" s="13"/>
      <c r="H420" s="13"/>
      <c r="I420" s="13"/>
      <c r="J420" s="13"/>
      <c r="K420" s="13"/>
    </row>
    <row r="421" spans="2:11" ht="12.75" customHeight="1">
      <c r="B421" s="13"/>
      <c r="C421" s="13"/>
      <c r="D421" s="13"/>
      <c r="E421" s="13"/>
      <c r="F421" s="13"/>
      <c r="G421" s="13"/>
      <c r="H421" s="13"/>
      <c r="I421" s="13"/>
      <c r="J421" s="13"/>
      <c r="K421" s="13"/>
    </row>
    <row r="422" spans="2:11" ht="12.75" customHeight="1">
      <c r="B422" s="13"/>
      <c r="C422" s="13"/>
      <c r="D422" s="13"/>
      <c r="E422" s="13"/>
      <c r="F422" s="13"/>
      <c r="G422" s="13"/>
      <c r="H422" s="13"/>
      <c r="I422" s="13"/>
      <c r="J422" s="13"/>
      <c r="K422" s="13"/>
    </row>
    <row r="423" spans="2:11" ht="12.75" customHeight="1">
      <c r="B423" s="13"/>
      <c r="C423" s="13"/>
      <c r="D423" s="13"/>
      <c r="E423" s="13"/>
      <c r="F423" s="13"/>
      <c r="G423" s="13"/>
      <c r="H423" s="13"/>
      <c r="I423" s="13"/>
      <c r="J423" s="13"/>
      <c r="K423" s="13"/>
    </row>
    <row r="424" spans="2:11" ht="12.75" customHeight="1">
      <c r="B424" s="13"/>
      <c r="C424" s="13"/>
      <c r="D424" s="13"/>
      <c r="E424" s="13"/>
      <c r="F424" s="13"/>
      <c r="G424" s="13"/>
      <c r="H424" s="13"/>
      <c r="I424" s="13"/>
      <c r="J424" s="13"/>
      <c r="K424" s="13"/>
    </row>
    <row r="425" spans="2:11" ht="12.75" customHeight="1">
      <c r="B425" s="13"/>
      <c r="C425" s="13"/>
      <c r="D425" s="13"/>
      <c r="E425" s="13"/>
      <c r="F425" s="13"/>
      <c r="G425" s="13"/>
      <c r="H425" s="13"/>
      <c r="I425" s="13"/>
      <c r="J425" s="13"/>
      <c r="K425" s="13"/>
    </row>
    <row r="426" spans="2:11" ht="12.75" customHeight="1">
      <c r="B426" s="13"/>
      <c r="C426" s="13"/>
      <c r="D426" s="13"/>
      <c r="E426" s="13"/>
      <c r="F426" s="13"/>
      <c r="G426" s="13"/>
      <c r="H426" s="13"/>
      <c r="I426" s="13"/>
      <c r="J426" s="13"/>
      <c r="K426" s="13"/>
    </row>
    <row r="427" spans="2:11" ht="12.75" customHeight="1">
      <c r="B427" s="13"/>
      <c r="C427" s="13"/>
      <c r="D427" s="13"/>
      <c r="E427" s="13"/>
      <c r="F427" s="13"/>
      <c r="G427" s="13"/>
      <c r="H427" s="13"/>
      <c r="I427" s="13"/>
      <c r="J427" s="13"/>
      <c r="K427" s="13"/>
    </row>
    <row r="428" spans="2:11" ht="12.75" customHeight="1">
      <c r="B428" s="13"/>
      <c r="C428" s="13"/>
      <c r="D428" s="13"/>
      <c r="E428" s="13"/>
      <c r="F428" s="13"/>
      <c r="G428" s="13"/>
      <c r="H428" s="13"/>
      <c r="I428" s="13"/>
      <c r="J428" s="13"/>
      <c r="K428" s="13"/>
    </row>
    <row r="429" spans="2:11" ht="12.75" customHeight="1">
      <c r="B429" s="13"/>
      <c r="C429" s="13"/>
      <c r="D429" s="13"/>
      <c r="E429" s="13"/>
      <c r="F429" s="13"/>
      <c r="G429" s="13"/>
      <c r="H429" s="13"/>
      <c r="I429" s="13"/>
      <c r="J429" s="13"/>
      <c r="K429" s="13"/>
    </row>
    <row r="430" spans="2:11" ht="12.75" customHeight="1">
      <c r="B430" s="13"/>
      <c r="C430" s="13"/>
      <c r="D430" s="13"/>
      <c r="E430" s="13"/>
      <c r="F430" s="13"/>
      <c r="G430" s="13"/>
      <c r="H430" s="13"/>
      <c r="I430" s="13"/>
      <c r="J430" s="13"/>
      <c r="K430" s="13"/>
    </row>
    <row r="431" spans="2:11" ht="12.75" customHeight="1">
      <c r="B431" s="13"/>
      <c r="C431" s="13"/>
      <c r="D431" s="13"/>
      <c r="E431" s="13"/>
      <c r="F431" s="13"/>
      <c r="G431" s="13"/>
      <c r="H431" s="13"/>
      <c r="I431" s="13"/>
      <c r="J431" s="13"/>
      <c r="K431" s="13"/>
    </row>
    <row r="432" spans="2:11" ht="12.75" customHeight="1">
      <c r="B432" s="13"/>
      <c r="C432" s="13"/>
      <c r="D432" s="13"/>
      <c r="E432" s="13"/>
      <c r="F432" s="13"/>
      <c r="G432" s="13"/>
      <c r="H432" s="13"/>
      <c r="I432" s="13"/>
      <c r="J432" s="13"/>
      <c r="K432" s="13"/>
    </row>
    <row r="433" spans="2:11" ht="12.75" customHeight="1">
      <c r="B433" s="13"/>
      <c r="C433" s="13"/>
      <c r="D433" s="13"/>
      <c r="E433" s="13"/>
      <c r="F433" s="13"/>
      <c r="G433" s="13"/>
      <c r="H433" s="13"/>
      <c r="I433" s="13"/>
      <c r="J433" s="13"/>
      <c r="K433" s="13"/>
    </row>
    <row r="434" spans="2:11" ht="12.75" customHeight="1">
      <c r="B434" s="13"/>
      <c r="C434" s="13"/>
      <c r="D434" s="13"/>
      <c r="E434" s="13"/>
      <c r="F434" s="13"/>
      <c r="G434" s="13"/>
      <c r="H434" s="13"/>
      <c r="I434" s="13"/>
      <c r="J434" s="13"/>
      <c r="K434" s="13"/>
    </row>
    <row r="435" spans="2:11" ht="12.75" customHeight="1">
      <c r="B435" s="13"/>
      <c r="C435" s="13"/>
      <c r="D435" s="13"/>
      <c r="E435" s="13"/>
      <c r="F435" s="13"/>
      <c r="G435" s="13"/>
      <c r="H435" s="13"/>
      <c r="I435" s="13"/>
      <c r="J435" s="13"/>
      <c r="K435" s="13"/>
    </row>
    <row r="436" spans="2:11" ht="12.75" customHeight="1">
      <c r="B436" s="13"/>
      <c r="C436" s="13"/>
      <c r="D436" s="13"/>
      <c r="E436" s="13"/>
      <c r="F436" s="13"/>
      <c r="G436" s="13"/>
      <c r="H436" s="13"/>
      <c r="I436" s="13"/>
      <c r="J436" s="13"/>
      <c r="K436" s="13"/>
    </row>
    <row r="437" spans="2:11" ht="12.75" customHeight="1">
      <c r="B437" s="13"/>
      <c r="C437" s="13"/>
      <c r="D437" s="13"/>
      <c r="E437" s="13"/>
      <c r="F437" s="13"/>
      <c r="G437" s="13"/>
      <c r="H437" s="13"/>
      <c r="I437" s="13"/>
      <c r="J437" s="13"/>
      <c r="K437" s="13"/>
    </row>
    <row r="438" spans="2:11" ht="12.75" customHeight="1">
      <c r="B438" s="13"/>
      <c r="C438" s="13"/>
      <c r="D438" s="13"/>
      <c r="E438" s="13"/>
      <c r="F438" s="13"/>
      <c r="G438" s="13"/>
      <c r="H438" s="13"/>
      <c r="I438" s="13"/>
      <c r="J438" s="13"/>
      <c r="K438" s="13"/>
    </row>
    <row r="439" spans="2:11" ht="12.75" customHeight="1">
      <c r="B439" s="13"/>
      <c r="C439" s="13"/>
      <c r="D439" s="13"/>
      <c r="E439" s="13"/>
      <c r="F439" s="13"/>
      <c r="G439" s="13"/>
      <c r="H439" s="13"/>
      <c r="I439" s="13"/>
      <c r="J439" s="13"/>
      <c r="K439" s="13"/>
    </row>
    <row r="440" spans="2:11" ht="12.75" customHeight="1">
      <c r="B440" s="13"/>
      <c r="C440" s="13"/>
      <c r="D440" s="13"/>
      <c r="E440" s="13"/>
      <c r="F440" s="13"/>
      <c r="G440" s="13"/>
      <c r="H440" s="13"/>
      <c r="I440" s="13"/>
      <c r="J440" s="13"/>
      <c r="K440" s="13"/>
    </row>
    <row r="441" spans="2:11" ht="12.75" customHeight="1">
      <c r="B441" s="13"/>
      <c r="C441" s="13"/>
      <c r="D441" s="13"/>
      <c r="E441" s="13"/>
      <c r="F441" s="13"/>
      <c r="G441" s="13"/>
      <c r="H441" s="13"/>
      <c r="I441" s="13"/>
      <c r="J441" s="13"/>
      <c r="K441" s="13"/>
    </row>
    <row r="442" spans="2:11" ht="12.75" customHeight="1">
      <c r="B442" s="13"/>
      <c r="C442" s="13"/>
      <c r="D442" s="13"/>
      <c r="E442" s="13"/>
      <c r="F442" s="13"/>
      <c r="G442" s="13"/>
      <c r="H442" s="13"/>
      <c r="I442" s="13"/>
      <c r="J442" s="13"/>
      <c r="K442" s="13"/>
    </row>
    <row r="443" spans="2:11" ht="12.75" customHeight="1">
      <c r="B443" s="13"/>
      <c r="C443" s="13"/>
      <c r="D443" s="13"/>
      <c r="E443" s="13"/>
      <c r="F443" s="13"/>
      <c r="G443" s="13"/>
      <c r="H443" s="13"/>
      <c r="I443" s="13"/>
      <c r="J443" s="13"/>
      <c r="K443" s="13"/>
    </row>
    <row r="444" spans="2:11" ht="12.75" customHeight="1">
      <c r="B444" s="13"/>
      <c r="C444" s="13"/>
      <c r="D444" s="13"/>
      <c r="E444" s="13"/>
      <c r="F444" s="13"/>
      <c r="G444" s="13"/>
      <c r="H444" s="13"/>
      <c r="I444" s="13"/>
      <c r="J444" s="13"/>
      <c r="K444" s="13"/>
    </row>
    <row r="445" spans="2:11" ht="12.75" customHeight="1">
      <c r="B445" s="13"/>
      <c r="C445" s="13"/>
      <c r="D445" s="13"/>
      <c r="E445" s="13"/>
      <c r="F445" s="13"/>
      <c r="G445" s="13"/>
      <c r="H445" s="13"/>
      <c r="I445" s="13"/>
      <c r="J445" s="13"/>
      <c r="K445" s="13"/>
    </row>
    <row r="446" spans="2:11" ht="12.75" customHeight="1">
      <c r="B446" s="13"/>
      <c r="C446" s="13"/>
      <c r="D446" s="13"/>
      <c r="E446" s="13"/>
      <c r="F446" s="13"/>
      <c r="G446" s="13"/>
      <c r="H446" s="13"/>
      <c r="I446" s="13"/>
      <c r="J446" s="13"/>
      <c r="K446" s="13"/>
    </row>
    <row r="447" spans="2:11" ht="12.75" customHeight="1">
      <c r="B447" s="13"/>
      <c r="C447" s="13"/>
      <c r="D447" s="13"/>
      <c r="E447" s="13"/>
      <c r="F447" s="13"/>
      <c r="G447" s="13"/>
      <c r="H447" s="13"/>
      <c r="I447" s="13"/>
      <c r="J447" s="13"/>
      <c r="K447" s="13"/>
    </row>
    <row r="448" spans="2:11" ht="12.75" customHeight="1">
      <c r="B448" s="13"/>
      <c r="C448" s="13"/>
      <c r="D448" s="13"/>
      <c r="E448" s="13"/>
      <c r="F448" s="13"/>
      <c r="G448" s="13"/>
      <c r="H448" s="13"/>
      <c r="I448" s="13"/>
      <c r="J448" s="13"/>
      <c r="K448" s="13"/>
    </row>
    <row r="449" spans="2:11" ht="12.75" customHeight="1">
      <c r="B449" s="13"/>
      <c r="C449" s="13"/>
      <c r="D449" s="13"/>
      <c r="E449" s="13"/>
      <c r="F449" s="13"/>
      <c r="G449" s="13"/>
      <c r="H449" s="13"/>
      <c r="I449" s="13"/>
      <c r="J449" s="13"/>
      <c r="K449" s="13"/>
    </row>
    <row r="450" spans="2:11" ht="12.75" customHeight="1">
      <c r="B450" s="13"/>
      <c r="C450" s="13"/>
      <c r="D450" s="13"/>
      <c r="E450" s="13"/>
      <c r="F450" s="13"/>
      <c r="G450" s="13"/>
      <c r="H450" s="13"/>
      <c r="I450" s="13"/>
      <c r="J450" s="13"/>
      <c r="K450" s="13"/>
    </row>
    <row r="451" spans="2:11" ht="12.75" customHeight="1">
      <c r="B451" s="13"/>
      <c r="C451" s="13"/>
      <c r="D451" s="13"/>
      <c r="E451" s="13"/>
      <c r="F451" s="13"/>
      <c r="G451" s="13"/>
      <c r="H451" s="13"/>
      <c r="I451" s="13"/>
      <c r="J451" s="13"/>
      <c r="K451" s="13"/>
    </row>
    <row r="452" spans="2:11" ht="12.75" customHeight="1">
      <c r="B452" s="13"/>
      <c r="C452" s="13"/>
      <c r="D452" s="13"/>
      <c r="E452" s="13"/>
      <c r="F452" s="13"/>
      <c r="G452" s="13"/>
      <c r="H452" s="13"/>
      <c r="I452" s="13"/>
      <c r="J452" s="13"/>
      <c r="K452" s="13"/>
    </row>
    <row r="453" spans="2:11" ht="12.75" customHeight="1">
      <c r="B453" s="13"/>
      <c r="C453" s="13"/>
      <c r="D453" s="13"/>
      <c r="E453" s="13"/>
      <c r="F453" s="13"/>
      <c r="G453" s="13"/>
      <c r="H453" s="13"/>
      <c r="I453" s="13"/>
      <c r="J453" s="13"/>
      <c r="K453" s="13"/>
    </row>
    <row r="454" spans="2:11" ht="12.75" customHeight="1">
      <c r="B454" s="13"/>
      <c r="C454" s="13"/>
      <c r="D454" s="13"/>
      <c r="E454" s="13"/>
      <c r="F454" s="13"/>
      <c r="G454" s="13"/>
      <c r="H454" s="13"/>
      <c r="I454" s="13"/>
      <c r="J454" s="13"/>
      <c r="K454" s="13"/>
    </row>
    <row r="455" spans="2:11" ht="12.75" customHeight="1">
      <c r="B455" s="13"/>
      <c r="C455" s="13"/>
      <c r="D455" s="13"/>
      <c r="E455" s="13"/>
      <c r="F455" s="13"/>
      <c r="G455" s="13"/>
      <c r="H455" s="13"/>
      <c r="I455" s="13"/>
      <c r="J455" s="13"/>
      <c r="K455" s="13"/>
    </row>
    <row r="456" spans="2:11" ht="12.75" customHeight="1">
      <c r="B456" s="13"/>
      <c r="C456" s="13"/>
      <c r="D456" s="13"/>
      <c r="E456" s="13"/>
      <c r="F456" s="13"/>
      <c r="G456" s="13"/>
      <c r="H456" s="13"/>
      <c r="I456" s="13"/>
      <c r="J456" s="13"/>
      <c r="K456" s="13"/>
    </row>
    <row r="457" spans="2:11" ht="12.75" customHeight="1">
      <c r="B457" s="13"/>
      <c r="C457" s="13"/>
      <c r="D457" s="13"/>
      <c r="E457" s="13"/>
      <c r="F457" s="13"/>
      <c r="G457" s="13"/>
      <c r="H457" s="13"/>
      <c r="I457" s="13"/>
      <c r="J457" s="13"/>
      <c r="K457" s="13"/>
    </row>
    <row r="458" spans="2:11" ht="12.75" customHeight="1">
      <c r="B458" s="13"/>
      <c r="C458" s="13"/>
      <c r="D458" s="13"/>
      <c r="E458" s="13"/>
      <c r="F458" s="13"/>
      <c r="G458" s="13"/>
      <c r="H458" s="13"/>
      <c r="I458" s="13"/>
      <c r="J458" s="13"/>
      <c r="K458" s="13"/>
    </row>
    <row r="459" spans="2:11" ht="12.75" customHeight="1">
      <c r="B459" s="13"/>
      <c r="C459" s="13"/>
      <c r="D459" s="13"/>
      <c r="E459" s="13"/>
      <c r="F459" s="13"/>
      <c r="G459" s="13"/>
      <c r="H459" s="13"/>
      <c r="I459" s="13"/>
      <c r="J459" s="13"/>
      <c r="K459" s="13"/>
    </row>
    <row r="460" spans="2:11" ht="12.75" customHeight="1">
      <c r="B460" s="13"/>
      <c r="C460" s="13"/>
      <c r="D460" s="13"/>
      <c r="E460" s="13"/>
      <c r="F460" s="13"/>
      <c r="G460" s="13"/>
      <c r="H460" s="13"/>
      <c r="I460" s="13"/>
      <c r="J460" s="13"/>
      <c r="K460" s="13"/>
    </row>
    <row r="461" spans="2:11" ht="12.75" customHeight="1">
      <c r="B461" s="13"/>
      <c r="C461" s="13"/>
      <c r="D461" s="13"/>
      <c r="E461" s="13"/>
      <c r="F461" s="13"/>
      <c r="G461" s="13"/>
      <c r="H461" s="13"/>
      <c r="I461" s="13"/>
      <c r="J461" s="13"/>
      <c r="K461" s="13"/>
    </row>
    <row r="462" spans="2:11" ht="12.75" customHeight="1">
      <c r="B462" s="13"/>
      <c r="C462" s="13"/>
      <c r="D462" s="13"/>
      <c r="E462" s="13"/>
      <c r="F462" s="13"/>
      <c r="G462" s="13"/>
      <c r="H462" s="13"/>
      <c r="I462" s="13"/>
      <c r="J462" s="13"/>
      <c r="K462" s="13"/>
    </row>
    <row r="463" spans="2:11" ht="12.75" customHeight="1">
      <c r="B463" s="13"/>
      <c r="C463" s="13"/>
      <c r="D463" s="13"/>
      <c r="E463" s="13"/>
      <c r="F463" s="13"/>
      <c r="G463" s="13"/>
      <c r="H463" s="13"/>
      <c r="I463" s="13"/>
      <c r="J463" s="13"/>
      <c r="K463" s="13"/>
    </row>
    <row r="464" spans="2:11" ht="12.75" customHeight="1">
      <c r="B464" s="13"/>
      <c r="C464" s="13"/>
      <c r="D464" s="13"/>
      <c r="E464" s="13"/>
      <c r="F464" s="13"/>
      <c r="G464" s="13"/>
      <c r="H464" s="13"/>
      <c r="I464" s="13"/>
      <c r="J464" s="13"/>
      <c r="K464" s="13"/>
    </row>
    <row r="465" spans="2:11" ht="12.75" customHeight="1">
      <c r="B465" s="13"/>
      <c r="C465" s="13"/>
      <c r="D465" s="13"/>
      <c r="E465" s="13"/>
      <c r="F465" s="13"/>
      <c r="G465" s="13"/>
      <c r="H465" s="13"/>
      <c r="I465" s="13"/>
      <c r="J465" s="13"/>
      <c r="K465" s="13"/>
    </row>
    <row r="466" spans="2:11" ht="12.75" customHeight="1">
      <c r="B466" s="13"/>
      <c r="C466" s="13"/>
      <c r="D466" s="13"/>
      <c r="E466" s="13"/>
      <c r="F466" s="13"/>
      <c r="G466" s="13"/>
      <c r="H466" s="13"/>
      <c r="I466" s="13"/>
      <c r="J466" s="13"/>
      <c r="K466" s="13"/>
    </row>
    <row r="467" spans="2:11" ht="12.75" customHeight="1">
      <c r="B467" s="13"/>
      <c r="C467" s="13"/>
      <c r="D467" s="13"/>
      <c r="E467" s="13"/>
      <c r="F467" s="13"/>
      <c r="G467" s="13"/>
      <c r="H467" s="13"/>
      <c r="I467" s="13"/>
      <c r="J467" s="13"/>
      <c r="K467" s="13"/>
    </row>
    <row r="468" spans="2:11" ht="12.75" customHeight="1">
      <c r="B468" s="13"/>
      <c r="C468" s="13"/>
      <c r="D468" s="13"/>
      <c r="E468" s="13"/>
      <c r="F468" s="13"/>
      <c r="G468" s="13"/>
      <c r="H468" s="13"/>
      <c r="I468" s="13"/>
      <c r="J468" s="13"/>
      <c r="K468" s="13"/>
    </row>
    <row r="469" spans="2:11" ht="12.75" customHeight="1">
      <c r="B469" s="13"/>
      <c r="C469" s="13"/>
      <c r="D469" s="13"/>
      <c r="E469" s="13"/>
      <c r="F469" s="13"/>
      <c r="G469" s="13"/>
      <c r="H469" s="13"/>
      <c r="I469" s="13"/>
      <c r="J469" s="13"/>
      <c r="K469" s="13"/>
    </row>
    <row r="470" spans="2:11" ht="12.75" customHeight="1">
      <c r="B470" s="13"/>
      <c r="C470" s="13"/>
      <c r="D470" s="13"/>
      <c r="E470" s="13"/>
      <c r="F470" s="13"/>
      <c r="G470" s="13"/>
      <c r="H470" s="13"/>
      <c r="I470" s="13"/>
      <c r="J470" s="13"/>
      <c r="K470" s="13"/>
    </row>
    <row r="471" spans="2:11" ht="12.75" customHeight="1">
      <c r="B471" s="13"/>
      <c r="C471" s="13"/>
      <c r="D471" s="13"/>
      <c r="E471" s="13"/>
      <c r="F471" s="13"/>
      <c r="G471" s="13"/>
      <c r="H471" s="13"/>
      <c r="I471" s="13"/>
      <c r="J471" s="13"/>
      <c r="K471" s="13"/>
    </row>
    <row r="472" spans="2:11" ht="12.75" customHeight="1">
      <c r="B472" s="13"/>
      <c r="C472" s="13"/>
      <c r="D472" s="13"/>
      <c r="E472" s="13"/>
      <c r="F472" s="13"/>
      <c r="G472" s="13"/>
      <c r="H472" s="13"/>
      <c r="I472" s="13"/>
      <c r="J472" s="13"/>
      <c r="K472" s="13"/>
    </row>
    <row r="473" spans="2:11" ht="12.75" customHeight="1">
      <c r="B473" s="13"/>
      <c r="C473" s="13"/>
      <c r="D473" s="13"/>
      <c r="E473" s="13"/>
      <c r="F473" s="13"/>
      <c r="G473" s="13"/>
      <c r="H473" s="13"/>
      <c r="I473" s="13"/>
      <c r="J473" s="13"/>
      <c r="K473" s="13"/>
    </row>
    <row r="474" spans="2:11" ht="12.75" customHeight="1">
      <c r="B474" s="13"/>
      <c r="C474" s="13"/>
      <c r="D474" s="13"/>
      <c r="E474" s="13"/>
      <c r="F474" s="13"/>
      <c r="G474" s="13"/>
      <c r="H474" s="13"/>
      <c r="I474" s="13"/>
      <c r="J474" s="13"/>
      <c r="K474" s="13"/>
    </row>
    <row r="475" spans="2:11" ht="12.75" customHeight="1">
      <c r="B475" s="13"/>
      <c r="C475" s="13"/>
      <c r="D475" s="13"/>
      <c r="E475" s="13"/>
      <c r="F475" s="13"/>
      <c r="G475" s="13"/>
      <c r="H475" s="13"/>
      <c r="I475" s="13"/>
      <c r="J475" s="13"/>
      <c r="K475" s="13"/>
    </row>
    <row r="476" spans="2:11" ht="12.75" customHeight="1">
      <c r="B476" s="13"/>
      <c r="C476" s="13"/>
      <c r="D476" s="13"/>
      <c r="E476" s="13"/>
      <c r="F476" s="13"/>
      <c r="G476" s="13"/>
      <c r="H476" s="13"/>
      <c r="I476" s="13"/>
      <c r="J476" s="13"/>
      <c r="K476" s="13"/>
    </row>
    <row r="477" spans="2:11" ht="12.75" customHeight="1">
      <c r="B477" s="13"/>
      <c r="C477" s="13"/>
      <c r="D477" s="13"/>
      <c r="E477" s="13"/>
      <c r="F477" s="13"/>
      <c r="G477" s="13"/>
      <c r="H477" s="13"/>
      <c r="I477" s="13"/>
      <c r="J477" s="13"/>
      <c r="K477" s="13"/>
    </row>
    <row r="478" spans="2:11" ht="12.75" customHeight="1">
      <c r="B478" s="13"/>
      <c r="C478" s="13"/>
      <c r="D478" s="13"/>
      <c r="E478" s="13"/>
      <c r="F478" s="13"/>
      <c r="G478" s="13"/>
      <c r="H478" s="13"/>
      <c r="I478" s="13"/>
      <c r="J478" s="13"/>
      <c r="K478" s="13"/>
    </row>
    <row r="479" spans="2:11" ht="12.75" customHeight="1">
      <c r="B479" s="13"/>
      <c r="C479" s="13"/>
      <c r="D479" s="13"/>
      <c r="E479" s="13"/>
      <c r="F479" s="13"/>
      <c r="G479" s="13"/>
      <c r="H479" s="13"/>
      <c r="I479" s="13"/>
      <c r="J479" s="13"/>
      <c r="K479" s="13"/>
    </row>
    <row r="480" spans="2:11" ht="12.75" customHeight="1">
      <c r="B480" s="13"/>
      <c r="C480" s="13"/>
      <c r="D480" s="13"/>
      <c r="E480" s="13"/>
      <c r="F480" s="13"/>
      <c r="G480" s="13"/>
      <c r="H480" s="13"/>
      <c r="I480" s="13"/>
      <c r="J480" s="13"/>
      <c r="K480" s="13"/>
    </row>
    <row r="481" spans="2:11" ht="12.75" customHeight="1">
      <c r="B481" s="13"/>
      <c r="C481" s="13"/>
      <c r="D481" s="13"/>
      <c r="E481" s="13"/>
      <c r="F481" s="13"/>
      <c r="G481" s="13"/>
      <c r="H481" s="13"/>
      <c r="I481" s="13"/>
      <c r="J481" s="13"/>
      <c r="K481" s="13"/>
    </row>
    <row r="482" spans="2:11" ht="12.75" customHeight="1">
      <c r="B482" s="13"/>
      <c r="C482" s="13"/>
      <c r="D482" s="13"/>
      <c r="E482" s="13"/>
      <c r="F482" s="13"/>
      <c r="G482" s="13"/>
      <c r="H482" s="13"/>
      <c r="I482" s="13"/>
      <c r="J482" s="13"/>
      <c r="K482" s="13"/>
    </row>
    <row r="483" spans="2:11" ht="12.75" customHeight="1">
      <c r="B483" s="13"/>
      <c r="C483" s="13"/>
      <c r="D483" s="13"/>
      <c r="E483" s="13"/>
      <c r="F483" s="13"/>
      <c r="G483" s="13"/>
      <c r="H483" s="13"/>
      <c r="I483" s="13"/>
      <c r="J483" s="13"/>
      <c r="K483" s="13"/>
    </row>
    <row r="484" spans="2:11" ht="12.75" customHeight="1">
      <c r="B484" s="13"/>
      <c r="C484" s="13"/>
      <c r="D484" s="13"/>
      <c r="E484" s="13"/>
      <c r="F484" s="13"/>
      <c r="G484" s="13"/>
      <c r="H484" s="13"/>
      <c r="I484" s="13"/>
      <c r="J484" s="13"/>
      <c r="K484" s="13"/>
    </row>
    <row r="485" spans="2:11" ht="12.75" customHeight="1">
      <c r="B485" s="13"/>
      <c r="C485" s="13"/>
      <c r="D485" s="13"/>
      <c r="E485" s="13"/>
      <c r="F485" s="13"/>
      <c r="G485" s="13"/>
      <c r="H485" s="13"/>
      <c r="I485" s="13"/>
      <c r="J485" s="13"/>
      <c r="K485" s="13"/>
    </row>
    <row r="486" spans="2:11" ht="12.75" customHeight="1">
      <c r="B486" s="13"/>
      <c r="C486" s="13"/>
      <c r="D486" s="13"/>
      <c r="E486" s="13"/>
      <c r="F486" s="13"/>
      <c r="G486" s="13"/>
      <c r="H486" s="13"/>
      <c r="I486" s="13"/>
      <c r="J486" s="13"/>
      <c r="K486" s="13"/>
    </row>
    <row r="487" spans="2:11" ht="12.75" customHeight="1">
      <c r="B487" s="13"/>
      <c r="C487" s="13"/>
      <c r="D487" s="13"/>
      <c r="E487" s="13"/>
      <c r="F487" s="13"/>
      <c r="G487" s="13"/>
      <c r="H487" s="13"/>
      <c r="I487" s="13"/>
      <c r="J487" s="13"/>
      <c r="K487" s="13"/>
    </row>
    <row r="488" spans="2:11" ht="12.75" customHeight="1">
      <c r="B488" s="13"/>
      <c r="C488" s="13"/>
      <c r="D488" s="13"/>
      <c r="E488" s="13"/>
      <c r="F488" s="13"/>
      <c r="G488" s="13"/>
      <c r="H488" s="13"/>
      <c r="I488" s="13"/>
      <c r="J488" s="13"/>
      <c r="K488" s="13"/>
    </row>
    <row r="489" spans="2:11" ht="12.75" customHeight="1">
      <c r="B489" s="13"/>
      <c r="C489" s="13"/>
      <c r="D489" s="13"/>
      <c r="E489" s="13"/>
      <c r="F489" s="13"/>
      <c r="G489" s="13"/>
      <c r="H489" s="13"/>
      <c r="I489" s="13"/>
      <c r="J489" s="13"/>
      <c r="K489" s="13"/>
    </row>
    <row r="490" spans="2:11" ht="12.75" customHeight="1">
      <c r="B490" s="13"/>
      <c r="C490" s="13"/>
      <c r="D490" s="13"/>
      <c r="E490" s="13"/>
      <c r="F490" s="13"/>
      <c r="G490" s="13"/>
      <c r="H490" s="13"/>
      <c r="I490" s="13"/>
      <c r="J490" s="13"/>
      <c r="K490" s="13"/>
    </row>
    <row r="491" spans="2:11" ht="12.75" customHeight="1">
      <c r="B491" s="13"/>
      <c r="C491" s="13"/>
      <c r="D491" s="13"/>
      <c r="E491" s="13"/>
      <c r="F491" s="13"/>
      <c r="G491" s="13"/>
      <c r="H491" s="13"/>
      <c r="I491" s="13"/>
      <c r="J491" s="13"/>
      <c r="K491" s="13"/>
    </row>
    <row r="492" spans="2:11" ht="12.75" customHeight="1">
      <c r="B492" s="13"/>
      <c r="C492" s="13"/>
      <c r="D492" s="13"/>
      <c r="E492" s="13"/>
      <c r="F492" s="13"/>
      <c r="G492" s="13"/>
      <c r="H492" s="13"/>
      <c r="I492" s="13"/>
      <c r="J492" s="13"/>
      <c r="K492" s="13"/>
    </row>
    <row r="493" spans="2:11" ht="12.75" customHeight="1">
      <c r="B493" s="13"/>
      <c r="C493" s="13"/>
      <c r="D493" s="13"/>
      <c r="E493" s="13"/>
      <c r="F493" s="13"/>
      <c r="G493" s="13"/>
      <c r="H493" s="13"/>
      <c r="I493" s="13"/>
      <c r="J493" s="13"/>
      <c r="K493" s="13"/>
    </row>
    <row r="494" spans="2:11" ht="12.75" customHeight="1">
      <c r="B494" s="13"/>
      <c r="C494" s="13"/>
      <c r="D494" s="13"/>
      <c r="E494" s="13"/>
      <c r="F494" s="13"/>
      <c r="G494" s="13"/>
      <c r="H494" s="13"/>
      <c r="I494" s="13"/>
      <c r="J494" s="13"/>
      <c r="K494" s="13"/>
    </row>
    <row r="495" spans="2:11" ht="12.75" customHeight="1">
      <c r="B495" s="13"/>
      <c r="C495" s="13"/>
      <c r="D495" s="13"/>
      <c r="E495" s="13"/>
      <c r="F495" s="13"/>
      <c r="G495" s="13"/>
      <c r="H495" s="13"/>
      <c r="I495" s="13"/>
      <c r="J495" s="13"/>
      <c r="K495" s="13"/>
    </row>
    <row r="496" spans="2:11" ht="12.75" customHeight="1">
      <c r="B496" s="13"/>
      <c r="C496" s="13"/>
      <c r="D496" s="13"/>
      <c r="E496" s="13"/>
      <c r="F496" s="13"/>
      <c r="G496" s="13"/>
      <c r="H496" s="13"/>
      <c r="I496" s="13"/>
      <c r="J496" s="13"/>
      <c r="K496" s="13"/>
    </row>
    <row r="497" spans="2:11" ht="12.75" customHeight="1">
      <c r="B497" s="13"/>
      <c r="C497" s="13"/>
      <c r="D497" s="13"/>
      <c r="E497" s="13"/>
      <c r="F497" s="13"/>
      <c r="G497" s="13"/>
      <c r="H497" s="13"/>
      <c r="I497" s="13"/>
      <c r="J497" s="13"/>
      <c r="K497" s="13"/>
    </row>
    <row r="498" spans="2:11" ht="12.75" customHeight="1">
      <c r="B498" s="13"/>
      <c r="C498" s="13"/>
      <c r="D498" s="13"/>
      <c r="E498" s="13"/>
      <c r="F498" s="13"/>
      <c r="G498" s="13"/>
      <c r="H498" s="13"/>
      <c r="I498" s="13"/>
      <c r="J498" s="13"/>
      <c r="K498" s="13"/>
    </row>
    <row r="499" spans="2:11" ht="12.75" customHeight="1">
      <c r="B499" s="13"/>
      <c r="C499" s="13"/>
      <c r="D499" s="13"/>
      <c r="E499" s="13"/>
      <c r="F499" s="13"/>
      <c r="G499" s="13"/>
      <c r="H499" s="13"/>
      <c r="I499" s="13"/>
      <c r="J499" s="13"/>
      <c r="K499" s="13"/>
    </row>
    <row r="500" spans="2:11" ht="12.75" customHeight="1">
      <c r="B500" s="13"/>
      <c r="C500" s="13"/>
      <c r="D500" s="13"/>
      <c r="E500" s="13"/>
      <c r="F500" s="13"/>
      <c r="G500" s="13"/>
      <c r="H500" s="13"/>
      <c r="I500" s="13"/>
      <c r="J500" s="13"/>
      <c r="K500" s="13"/>
    </row>
    <row r="501" spans="2:11" ht="12.75" customHeight="1">
      <c r="B501" s="13"/>
      <c r="C501" s="13"/>
      <c r="D501" s="13"/>
      <c r="E501" s="13"/>
      <c r="F501" s="13"/>
      <c r="G501" s="13"/>
      <c r="H501" s="13"/>
      <c r="I501" s="13"/>
      <c r="J501" s="13"/>
      <c r="K501" s="13"/>
    </row>
    <row r="502" spans="2:11" ht="12.75" customHeight="1">
      <c r="B502" s="13"/>
      <c r="C502" s="13"/>
      <c r="D502" s="13"/>
      <c r="E502" s="13"/>
      <c r="F502" s="13"/>
      <c r="G502" s="13"/>
      <c r="H502" s="13"/>
      <c r="I502" s="13"/>
      <c r="J502" s="13"/>
      <c r="K502" s="13"/>
    </row>
    <row r="503" spans="2:11" ht="12.75" customHeight="1">
      <c r="B503" s="13"/>
      <c r="C503" s="13"/>
      <c r="D503" s="13"/>
      <c r="E503" s="13"/>
      <c r="F503" s="13"/>
      <c r="G503" s="13"/>
      <c r="H503" s="13"/>
      <c r="I503" s="13"/>
      <c r="J503" s="13"/>
      <c r="K503" s="13"/>
    </row>
    <row r="504" spans="2:11" ht="12.75" customHeight="1">
      <c r="B504" s="13"/>
      <c r="C504" s="13"/>
      <c r="D504" s="13"/>
      <c r="E504" s="13"/>
      <c r="F504" s="13"/>
      <c r="G504" s="13"/>
      <c r="H504" s="13"/>
      <c r="I504" s="13"/>
      <c r="J504" s="13"/>
      <c r="K504" s="13"/>
    </row>
    <row r="505" spans="2:11" ht="12.75" customHeight="1">
      <c r="B505" s="13"/>
      <c r="C505" s="13"/>
      <c r="D505" s="13"/>
      <c r="E505" s="13"/>
      <c r="F505" s="13"/>
      <c r="G505" s="13"/>
      <c r="H505" s="13"/>
      <c r="I505" s="13"/>
      <c r="J505" s="13"/>
      <c r="K505" s="13"/>
    </row>
    <row r="506" spans="2:11" ht="12.75" customHeight="1">
      <c r="B506" s="13"/>
      <c r="C506" s="13"/>
      <c r="D506" s="13"/>
      <c r="E506" s="13"/>
      <c r="F506" s="13"/>
      <c r="G506" s="13"/>
      <c r="H506" s="13"/>
      <c r="I506" s="13"/>
      <c r="J506" s="13"/>
      <c r="K506" s="13"/>
    </row>
    <row r="507" spans="2:11" ht="12.75" customHeight="1">
      <c r="B507" s="13"/>
      <c r="C507" s="13"/>
      <c r="D507" s="13"/>
      <c r="E507" s="13"/>
      <c r="F507" s="13"/>
      <c r="G507" s="13"/>
      <c r="H507" s="13"/>
      <c r="I507" s="13"/>
      <c r="J507" s="13"/>
      <c r="K507" s="13"/>
    </row>
    <row r="508" spans="2:11" ht="12.75" customHeight="1">
      <c r="B508" s="13"/>
      <c r="C508" s="13"/>
      <c r="D508" s="13"/>
      <c r="E508" s="13"/>
      <c r="F508" s="13"/>
      <c r="G508" s="13"/>
      <c r="H508" s="13"/>
      <c r="I508" s="13"/>
      <c r="J508" s="13"/>
      <c r="K508" s="13"/>
    </row>
    <row r="509" spans="2:11" ht="12.75" customHeight="1">
      <c r="B509" s="13"/>
      <c r="C509" s="13"/>
      <c r="D509" s="13"/>
      <c r="E509" s="13"/>
      <c r="F509" s="13"/>
      <c r="G509" s="13"/>
      <c r="H509" s="13"/>
      <c r="I509" s="13"/>
      <c r="J509" s="13"/>
      <c r="K509" s="13"/>
    </row>
    <row r="510" spans="2:11" ht="12.75" customHeight="1">
      <c r="B510" s="13"/>
      <c r="C510" s="13"/>
      <c r="D510" s="13"/>
      <c r="E510" s="13"/>
      <c r="F510" s="13"/>
      <c r="G510" s="13"/>
      <c r="H510" s="13"/>
      <c r="I510" s="13"/>
      <c r="J510" s="13"/>
      <c r="K510" s="13"/>
    </row>
    <row r="511" spans="2:11" ht="12.75" customHeight="1">
      <c r="B511" s="13"/>
      <c r="C511" s="13"/>
      <c r="D511" s="13"/>
      <c r="E511" s="13"/>
      <c r="F511" s="13"/>
      <c r="G511" s="13"/>
      <c r="H511" s="13"/>
      <c r="I511" s="13"/>
      <c r="J511" s="13"/>
      <c r="K511" s="13"/>
    </row>
    <row r="512" spans="2:11" ht="12.75" customHeight="1">
      <c r="B512" s="13"/>
      <c r="C512" s="13"/>
      <c r="D512" s="13"/>
      <c r="E512" s="13"/>
      <c r="F512" s="13"/>
      <c r="G512" s="13"/>
      <c r="H512" s="13"/>
      <c r="I512" s="13"/>
      <c r="J512" s="13"/>
      <c r="K512" s="13"/>
    </row>
    <row r="513" spans="2:11" ht="12.75" customHeight="1">
      <c r="B513" s="13"/>
      <c r="C513" s="13"/>
      <c r="D513" s="13"/>
      <c r="E513" s="13"/>
      <c r="F513" s="13"/>
      <c r="G513" s="13"/>
      <c r="H513" s="13"/>
      <c r="I513" s="13"/>
      <c r="J513" s="13"/>
      <c r="K513" s="13"/>
    </row>
    <row r="514" spans="2:11" ht="12.75" customHeight="1">
      <c r="B514" s="13"/>
      <c r="C514" s="13"/>
      <c r="D514" s="13"/>
      <c r="E514" s="13"/>
      <c r="F514" s="13"/>
      <c r="G514" s="13"/>
      <c r="H514" s="13"/>
      <c r="I514" s="13"/>
      <c r="J514" s="13"/>
      <c r="K514" s="13"/>
    </row>
    <row r="515" spans="2:11" ht="12.75" customHeight="1">
      <c r="B515" s="13"/>
      <c r="C515" s="13"/>
      <c r="D515" s="13"/>
      <c r="E515" s="13"/>
      <c r="F515" s="13"/>
      <c r="G515" s="13"/>
      <c r="H515" s="13"/>
      <c r="I515" s="13"/>
      <c r="J515" s="13"/>
      <c r="K515" s="13"/>
    </row>
    <row r="516" spans="2:11" ht="12.75" customHeight="1">
      <c r="B516" s="13"/>
      <c r="C516" s="13"/>
      <c r="D516" s="13"/>
      <c r="E516" s="13"/>
      <c r="F516" s="13"/>
      <c r="G516" s="13"/>
      <c r="H516" s="13"/>
      <c r="I516" s="13"/>
      <c r="J516" s="13"/>
      <c r="K516" s="13"/>
    </row>
    <row r="517" spans="2:11" ht="12.75" customHeight="1">
      <c r="B517" s="13"/>
      <c r="C517" s="13"/>
      <c r="D517" s="13"/>
      <c r="E517" s="13"/>
      <c r="F517" s="13"/>
      <c r="G517" s="13"/>
      <c r="H517" s="13"/>
      <c r="I517" s="13"/>
      <c r="J517" s="13"/>
      <c r="K517" s="13"/>
    </row>
    <row r="518" spans="2:11" ht="12.75" customHeight="1">
      <c r="B518" s="13"/>
      <c r="C518" s="13"/>
      <c r="D518" s="13"/>
      <c r="E518" s="13"/>
      <c r="F518" s="13"/>
      <c r="G518" s="13"/>
      <c r="H518" s="13"/>
      <c r="I518" s="13"/>
      <c r="J518" s="13"/>
      <c r="K518" s="13"/>
    </row>
    <row r="519" spans="2:11" ht="12.75" customHeight="1">
      <c r="B519" s="13"/>
      <c r="C519" s="13"/>
      <c r="D519" s="13"/>
      <c r="E519" s="13"/>
      <c r="F519" s="13"/>
      <c r="G519" s="13"/>
      <c r="H519" s="13"/>
      <c r="I519" s="13"/>
      <c r="J519" s="13"/>
      <c r="K519" s="13"/>
    </row>
    <row r="520" spans="2:11" ht="12.75" customHeight="1">
      <c r="B520" s="13"/>
      <c r="C520" s="13"/>
      <c r="D520" s="13"/>
      <c r="E520" s="13"/>
      <c r="F520" s="13"/>
      <c r="G520" s="13"/>
      <c r="H520" s="13"/>
      <c r="I520" s="13"/>
      <c r="J520" s="13"/>
      <c r="K520" s="13"/>
    </row>
    <row r="521" spans="2:11" ht="12.75" customHeight="1">
      <c r="B521" s="13"/>
      <c r="C521" s="13"/>
      <c r="D521" s="13"/>
      <c r="E521" s="13"/>
      <c r="F521" s="13"/>
      <c r="G521" s="13"/>
      <c r="H521" s="13"/>
      <c r="I521" s="13"/>
      <c r="J521" s="13"/>
      <c r="K521" s="13"/>
    </row>
    <row r="522" spans="2:11" ht="12.75" customHeight="1">
      <c r="B522" s="13"/>
      <c r="C522" s="13"/>
      <c r="D522" s="13"/>
      <c r="E522" s="13"/>
      <c r="F522" s="13"/>
      <c r="G522" s="13"/>
      <c r="H522" s="13"/>
      <c r="I522" s="13"/>
      <c r="J522" s="13"/>
      <c r="K522" s="13"/>
    </row>
    <row r="523" spans="2:11" ht="12.75" customHeight="1">
      <c r="B523" s="13"/>
      <c r="C523" s="13"/>
      <c r="D523" s="13"/>
      <c r="E523" s="13"/>
      <c r="F523" s="13"/>
      <c r="G523" s="13"/>
      <c r="H523" s="13"/>
      <c r="I523" s="13"/>
      <c r="J523" s="13"/>
      <c r="K523" s="13"/>
    </row>
    <row r="524" spans="2:11" ht="12.75" customHeight="1">
      <c r="B524" s="13"/>
      <c r="C524" s="13"/>
      <c r="D524" s="13"/>
      <c r="E524" s="13"/>
      <c r="F524" s="13"/>
      <c r="G524" s="13"/>
      <c r="H524" s="13"/>
      <c r="I524" s="13"/>
      <c r="J524" s="13"/>
      <c r="K524" s="13"/>
    </row>
    <row r="525" spans="2:11" ht="12.75" customHeight="1">
      <c r="B525" s="13"/>
      <c r="C525" s="13"/>
      <c r="D525" s="13"/>
      <c r="E525" s="13"/>
      <c r="F525" s="13"/>
      <c r="G525" s="13"/>
      <c r="H525" s="13"/>
      <c r="I525" s="13"/>
      <c r="J525" s="13"/>
      <c r="K525" s="13"/>
    </row>
    <row r="526" spans="2:11" ht="12.75" customHeight="1">
      <c r="B526" s="13"/>
      <c r="C526" s="13"/>
      <c r="D526" s="13"/>
      <c r="E526" s="13"/>
      <c r="F526" s="13"/>
      <c r="G526" s="13"/>
      <c r="H526" s="13"/>
      <c r="I526" s="13"/>
      <c r="J526" s="13"/>
      <c r="K526" s="13"/>
    </row>
    <row r="527" spans="2:11" ht="12.75" customHeight="1">
      <c r="B527" s="13"/>
      <c r="C527" s="13"/>
      <c r="D527" s="13"/>
      <c r="E527" s="13"/>
      <c r="F527" s="13"/>
      <c r="G527" s="13"/>
      <c r="H527" s="13"/>
      <c r="I527" s="13"/>
      <c r="J527" s="13"/>
      <c r="K527" s="13"/>
    </row>
    <row r="528" spans="2:11" ht="12.75" customHeight="1">
      <c r="B528" s="13"/>
      <c r="C528" s="13"/>
      <c r="D528" s="13"/>
      <c r="E528" s="13"/>
      <c r="F528" s="13"/>
      <c r="G528" s="13"/>
      <c r="H528" s="13"/>
      <c r="I528" s="13"/>
      <c r="J528" s="13"/>
      <c r="K528" s="13"/>
    </row>
    <row r="529" spans="2:11" ht="12.75" customHeight="1">
      <c r="B529" s="13"/>
      <c r="C529" s="13"/>
      <c r="D529" s="13"/>
      <c r="E529" s="13"/>
      <c r="F529" s="13"/>
      <c r="G529" s="13"/>
      <c r="H529" s="13"/>
      <c r="I529" s="13"/>
      <c r="J529" s="13"/>
      <c r="K529" s="13"/>
    </row>
    <row r="530" spans="2:11" ht="12.75" customHeight="1">
      <c r="B530" s="13"/>
      <c r="C530" s="13"/>
      <c r="D530" s="13"/>
      <c r="E530" s="13"/>
      <c r="F530" s="13"/>
      <c r="G530" s="13"/>
      <c r="H530" s="13"/>
      <c r="I530" s="13"/>
      <c r="J530" s="13"/>
      <c r="K530" s="13"/>
    </row>
    <row r="531" spans="2:11" ht="12.75" customHeight="1">
      <c r="B531" s="13"/>
      <c r="C531" s="13"/>
      <c r="D531" s="13"/>
      <c r="E531" s="13"/>
      <c r="F531" s="13"/>
      <c r="G531" s="13"/>
      <c r="H531" s="13"/>
      <c r="I531" s="13"/>
      <c r="J531" s="13"/>
      <c r="K531" s="13"/>
    </row>
    <row r="532" spans="2:11" ht="12.75" customHeight="1">
      <c r="B532" s="13"/>
      <c r="C532" s="13"/>
      <c r="D532" s="13"/>
      <c r="E532" s="13"/>
      <c r="F532" s="13"/>
      <c r="G532" s="13"/>
      <c r="H532" s="13"/>
      <c r="I532" s="13"/>
      <c r="J532" s="13"/>
      <c r="K532" s="13"/>
    </row>
    <row r="533" spans="2:11" ht="12.75" customHeight="1">
      <c r="B533" s="13"/>
      <c r="C533" s="13"/>
      <c r="D533" s="13"/>
      <c r="E533" s="13"/>
      <c r="F533" s="13"/>
      <c r="G533" s="13"/>
      <c r="H533" s="13"/>
      <c r="I533" s="13"/>
      <c r="J533" s="13"/>
      <c r="K533" s="13"/>
    </row>
    <row r="534" spans="2:11" ht="12.75" customHeight="1">
      <c r="B534" s="13"/>
      <c r="C534" s="13"/>
      <c r="D534" s="13"/>
      <c r="E534" s="13"/>
      <c r="F534" s="13"/>
      <c r="G534" s="13"/>
      <c r="H534" s="13"/>
      <c r="I534" s="13"/>
      <c r="J534" s="13"/>
      <c r="K534" s="13"/>
    </row>
    <row r="535" spans="2:11" ht="12.75" customHeight="1">
      <c r="B535" s="13"/>
      <c r="C535" s="13"/>
      <c r="D535" s="13"/>
      <c r="E535" s="13"/>
      <c r="F535" s="13"/>
      <c r="G535" s="13"/>
      <c r="H535" s="13"/>
      <c r="I535" s="13"/>
      <c r="J535" s="13"/>
      <c r="K535" s="13"/>
    </row>
    <row r="536" spans="2:11" ht="12.75" customHeight="1">
      <c r="B536" s="13"/>
      <c r="C536" s="13"/>
      <c r="D536" s="13"/>
      <c r="E536" s="13"/>
      <c r="F536" s="13"/>
      <c r="G536" s="13"/>
      <c r="H536" s="13"/>
      <c r="I536" s="13"/>
      <c r="J536" s="13"/>
      <c r="K536" s="13"/>
    </row>
    <row r="537" spans="2:11" ht="12.75" customHeight="1">
      <c r="B537" s="13"/>
      <c r="C537" s="13"/>
      <c r="D537" s="13"/>
      <c r="E537" s="13"/>
      <c r="F537" s="13"/>
      <c r="G537" s="13"/>
      <c r="H537" s="13"/>
      <c r="I537" s="13"/>
      <c r="J537" s="13"/>
      <c r="K537" s="13"/>
    </row>
    <row r="538" spans="2:11" ht="12.75" customHeight="1">
      <c r="B538" s="13"/>
      <c r="C538" s="13"/>
      <c r="D538" s="13"/>
      <c r="E538" s="13"/>
      <c r="F538" s="13"/>
      <c r="G538" s="13"/>
      <c r="H538" s="13"/>
      <c r="I538" s="13"/>
      <c r="J538" s="13"/>
      <c r="K538" s="13"/>
    </row>
    <row r="539" spans="2:11" ht="12.75" customHeight="1">
      <c r="B539" s="13"/>
      <c r="C539" s="13"/>
      <c r="D539" s="13"/>
      <c r="E539" s="13"/>
      <c r="F539" s="13"/>
      <c r="G539" s="13"/>
      <c r="H539" s="13"/>
      <c r="I539" s="13"/>
      <c r="J539" s="13"/>
      <c r="K539" s="13"/>
    </row>
    <row r="540" spans="2:11" ht="12.75" customHeight="1">
      <c r="B540" s="13"/>
      <c r="C540" s="13"/>
      <c r="D540" s="13"/>
      <c r="E540" s="13"/>
      <c r="F540" s="13"/>
      <c r="G540" s="13"/>
      <c r="H540" s="13"/>
      <c r="I540" s="13"/>
      <c r="J540" s="13"/>
      <c r="K540" s="13"/>
    </row>
    <row r="541" spans="2:11" ht="12.75" customHeight="1">
      <c r="B541" s="13"/>
      <c r="C541" s="13"/>
      <c r="D541" s="13"/>
      <c r="E541" s="13"/>
      <c r="F541" s="13"/>
      <c r="G541" s="13"/>
      <c r="H541" s="13"/>
      <c r="I541" s="13"/>
      <c r="J541" s="13"/>
      <c r="K541" s="13"/>
    </row>
    <row r="542" spans="2:11" ht="12.75" customHeight="1">
      <c r="B542" s="13"/>
      <c r="C542" s="13"/>
      <c r="D542" s="13"/>
      <c r="E542" s="13"/>
      <c r="F542" s="13"/>
      <c r="G542" s="13"/>
      <c r="H542" s="13"/>
      <c r="I542" s="13"/>
      <c r="J542" s="13"/>
      <c r="K542" s="13"/>
    </row>
    <row r="543" spans="2:11" ht="12.75" customHeight="1">
      <c r="B543" s="13"/>
      <c r="C543" s="13"/>
      <c r="D543" s="13"/>
      <c r="E543" s="13"/>
      <c r="F543" s="13"/>
      <c r="G543" s="13"/>
      <c r="H543" s="13"/>
      <c r="I543" s="13"/>
      <c r="J543" s="13"/>
      <c r="K543" s="13"/>
    </row>
    <row r="544" spans="2:11" ht="12.75" customHeight="1">
      <c r="B544" s="13"/>
      <c r="C544" s="13"/>
      <c r="D544" s="13"/>
      <c r="E544" s="13"/>
      <c r="F544" s="13"/>
      <c r="G544" s="13"/>
      <c r="H544" s="13"/>
      <c r="I544" s="13"/>
      <c r="J544" s="13"/>
      <c r="K544" s="13"/>
    </row>
    <row r="545" spans="2:11" ht="12.75" customHeight="1">
      <c r="B545" s="13"/>
      <c r="C545" s="13"/>
      <c r="D545" s="13"/>
      <c r="E545" s="13"/>
      <c r="F545" s="13"/>
      <c r="G545" s="13"/>
      <c r="H545" s="13"/>
      <c r="I545" s="13"/>
      <c r="J545" s="13"/>
      <c r="K545" s="13"/>
    </row>
    <row r="546" spans="2:11" ht="12.75" customHeight="1">
      <c r="B546" s="13"/>
      <c r="C546" s="13"/>
      <c r="D546" s="13"/>
      <c r="E546" s="13"/>
      <c r="F546" s="13"/>
      <c r="G546" s="13"/>
      <c r="H546" s="13"/>
      <c r="I546" s="13"/>
      <c r="J546" s="13"/>
      <c r="K546" s="13"/>
    </row>
    <row r="547" spans="2:11" ht="12.75" customHeight="1">
      <c r="B547" s="13"/>
      <c r="C547" s="13"/>
      <c r="D547" s="13"/>
      <c r="E547" s="13"/>
      <c r="F547" s="13"/>
      <c r="G547" s="13"/>
      <c r="H547" s="13"/>
      <c r="I547" s="13"/>
      <c r="J547" s="13"/>
      <c r="K547" s="13"/>
    </row>
    <row r="548" spans="2:11" ht="12.75" customHeight="1">
      <c r="B548" s="13"/>
      <c r="C548" s="13"/>
      <c r="D548" s="13"/>
      <c r="E548" s="13"/>
      <c r="F548" s="13"/>
      <c r="G548" s="13"/>
      <c r="H548" s="13"/>
      <c r="I548" s="13"/>
      <c r="J548" s="13"/>
      <c r="K548" s="13"/>
    </row>
    <row r="549" spans="2:11" ht="12.75" customHeight="1">
      <c r="B549" s="13"/>
      <c r="C549" s="13"/>
      <c r="D549" s="13"/>
      <c r="E549" s="13"/>
      <c r="F549" s="13"/>
      <c r="G549" s="13"/>
      <c r="H549" s="13"/>
      <c r="I549" s="13"/>
      <c r="J549" s="13"/>
      <c r="K549" s="13"/>
    </row>
    <row r="550" spans="2:11" ht="12.75" customHeight="1">
      <c r="B550" s="13"/>
      <c r="C550" s="13"/>
      <c r="D550" s="13"/>
      <c r="E550" s="13"/>
      <c r="F550" s="13"/>
      <c r="G550" s="13"/>
      <c r="H550" s="13"/>
      <c r="I550" s="13"/>
      <c r="J550" s="13"/>
      <c r="K550" s="13"/>
    </row>
    <row r="551" spans="2:11" ht="12.75" customHeight="1">
      <c r="B551" s="13"/>
      <c r="C551" s="13"/>
      <c r="D551" s="13"/>
      <c r="E551" s="13"/>
      <c r="F551" s="13"/>
      <c r="G551" s="13"/>
      <c r="H551" s="13"/>
      <c r="I551" s="13"/>
      <c r="J551" s="13"/>
      <c r="K551" s="13"/>
    </row>
    <row r="552" spans="2:11" ht="12.75" customHeight="1">
      <c r="B552" s="13"/>
      <c r="C552" s="13"/>
      <c r="D552" s="13"/>
      <c r="E552" s="13"/>
      <c r="F552" s="13"/>
      <c r="G552" s="13"/>
      <c r="H552" s="13"/>
      <c r="I552" s="13"/>
      <c r="J552" s="13"/>
      <c r="K552" s="13"/>
    </row>
    <row r="553" spans="2:11" ht="12.75" customHeight="1">
      <c r="B553" s="13"/>
      <c r="C553" s="13"/>
      <c r="D553" s="13"/>
      <c r="E553" s="13"/>
      <c r="F553" s="13"/>
      <c r="G553" s="13"/>
      <c r="H553" s="13"/>
      <c r="I553" s="13"/>
      <c r="J553" s="13"/>
      <c r="K553" s="13"/>
    </row>
    <row r="554" spans="2:11" ht="12.75" customHeight="1">
      <c r="B554" s="13"/>
      <c r="C554" s="13"/>
      <c r="D554" s="13"/>
      <c r="E554" s="13"/>
      <c r="F554" s="13"/>
      <c r="G554" s="13"/>
      <c r="H554" s="13"/>
      <c r="I554" s="13"/>
      <c r="J554" s="13"/>
      <c r="K554" s="13"/>
    </row>
    <row r="555" spans="2:11" ht="12.75" customHeight="1">
      <c r="B555" s="13"/>
      <c r="C555" s="13"/>
      <c r="D555" s="13"/>
      <c r="E555" s="13"/>
      <c r="F555" s="13"/>
      <c r="G555" s="13"/>
      <c r="H555" s="13"/>
      <c r="I555" s="13"/>
      <c r="J555" s="13"/>
      <c r="K555" s="13"/>
    </row>
    <row r="556" spans="2:11" ht="12.75" customHeight="1">
      <c r="B556" s="13"/>
      <c r="C556" s="13"/>
      <c r="D556" s="13"/>
      <c r="E556" s="13"/>
      <c r="F556" s="13"/>
      <c r="G556" s="13"/>
      <c r="H556" s="13"/>
      <c r="I556" s="13"/>
      <c r="J556" s="13"/>
      <c r="K556" s="13"/>
    </row>
    <row r="557" spans="2:11" ht="12.75" customHeight="1">
      <c r="B557" s="13"/>
      <c r="C557" s="13"/>
      <c r="D557" s="13"/>
      <c r="E557" s="13"/>
      <c r="F557" s="13"/>
      <c r="G557" s="13"/>
      <c r="H557" s="13"/>
      <c r="I557" s="13"/>
      <c r="J557" s="13"/>
      <c r="K557" s="13"/>
    </row>
    <row r="558" spans="2:11" ht="12.75" customHeight="1">
      <c r="B558" s="13"/>
      <c r="C558" s="13"/>
      <c r="D558" s="13"/>
      <c r="E558" s="13"/>
      <c r="F558" s="13"/>
      <c r="G558" s="13"/>
      <c r="H558" s="13"/>
      <c r="I558" s="13"/>
      <c r="J558" s="13"/>
      <c r="K558" s="13"/>
    </row>
    <row r="559" spans="2:11" ht="12.75" customHeight="1">
      <c r="B559" s="13"/>
      <c r="C559" s="13"/>
      <c r="D559" s="13"/>
      <c r="E559" s="13"/>
      <c r="F559" s="13"/>
      <c r="G559" s="13"/>
      <c r="H559" s="13"/>
      <c r="I559" s="13"/>
      <c r="J559" s="13"/>
      <c r="K559" s="13"/>
    </row>
    <row r="560" spans="2:11" ht="12.75" customHeight="1">
      <c r="B560" s="13"/>
      <c r="C560" s="13"/>
      <c r="D560" s="13"/>
      <c r="E560" s="13"/>
      <c r="F560" s="13"/>
      <c r="G560" s="13"/>
      <c r="H560" s="13"/>
      <c r="I560" s="13"/>
      <c r="J560" s="13"/>
      <c r="K560" s="13"/>
    </row>
    <row r="561" spans="2:11" ht="12.75" customHeight="1">
      <c r="B561" s="13"/>
      <c r="C561" s="13"/>
      <c r="D561" s="13"/>
      <c r="E561" s="13"/>
      <c r="F561" s="13"/>
      <c r="G561" s="13"/>
      <c r="H561" s="13"/>
      <c r="I561" s="13"/>
      <c r="J561" s="13"/>
      <c r="K561" s="13"/>
    </row>
    <row r="562" spans="2:11" ht="12.75" customHeight="1">
      <c r="B562" s="13"/>
      <c r="C562" s="13"/>
      <c r="D562" s="13"/>
      <c r="E562" s="13"/>
      <c r="F562" s="13"/>
      <c r="G562" s="13"/>
      <c r="H562" s="13"/>
      <c r="I562" s="13"/>
      <c r="J562" s="13"/>
      <c r="K562" s="13"/>
    </row>
    <row r="563" spans="2:11" ht="12.75" customHeight="1">
      <c r="B563" s="13"/>
      <c r="C563" s="13"/>
      <c r="D563" s="13"/>
      <c r="E563" s="13"/>
      <c r="F563" s="13"/>
      <c r="G563" s="13"/>
      <c r="H563" s="13"/>
      <c r="I563" s="13"/>
      <c r="J563" s="13"/>
      <c r="K563" s="13"/>
    </row>
    <row r="564" spans="2:11" ht="12.75" customHeight="1">
      <c r="B564" s="13"/>
      <c r="C564" s="13"/>
      <c r="D564" s="13"/>
      <c r="E564" s="13"/>
      <c r="F564" s="13"/>
      <c r="G564" s="13"/>
      <c r="H564" s="13"/>
      <c r="I564" s="13"/>
      <c r="J564" s="13"/>
      <c r="K564" s="13"/>
    </row>
    <row r="565" spans="2:11" ht="12.75" customHeight="1">
      <c r="B565" s="13"/>
      <c r="C565" s="13"/>
      <c r="D565" s="13"/>
      <c r="E565" s="13"/>
      <c r="F565" s="13"/>
      <c r="G565" s="13"/>
      <c r="H565" s="13"/>
      <c r="I565" s="13"/>
      <c r="J565" s="13"/>
      <c r="K565" s="13"/>
    </row>
    <row r="566" spans="2:11" ht="12.75" customHeight="1">
      <c r="B566" s="13"/>
      <c r="C566" s="13"/>
      <c r="D566" s="13"/>
      <c r="E566" s="13"/>
      <c r="F566" s="13"/>
      <c r="G566" s="13"/>
      <c r="H566" s="13"/>
      <c r="I566" s="13"/>
      <c r="J566" s="13"/>
      <c r="K566" s="13"/>
    </row>
    <row r="567" spans="2:11" ht="12.75" customHeight="1">
      <c r="B567" s="13"/>
      <c r="C567" s="13"/>
      <c r="D567" s="13"/>
      <c r="E567" s="13"/>
      <c r="F567" s="13"/>
      <c r="G567" s="13"/>
      <c r="H567" s="13"/>
      <c r="I567" s="13"/>
      <c r="J567" s="13"/>
      <c r="K567" s="13"/>
    </row>
    <row r="568" spans="2:11" ht="12.75" customHeight="1">
      <c r="B568" s="13"/>
      <c r="C568" s="13"/>
      <c r="D568" s="13"/>
      <c r="E568" s="13"/>
      <c r="F568" s="13"/>
      <c r="G568" s="13"/>
      <c r="H568" s="13"/>
      <c r="I568" s="13"/>
      <c r="J568" s="13"/>
      <c r="K568" s="13"/>
    </row>
    <row r="569" spans="2:11" ht="12.75" customHeight="1">
      <c r="B569" s="13"/>
      <c r="C569" s="13"/>
      <c r="D569" s="13"/>
      <c r="E569" s="13"/>
      <c r="F569" s="13"/>
      <c r="G569" s="13"/>
      <c r="H569" s="13"/>
      <c r="I569" s="13"/>
      <c r="J569" s="13"/>
      <c r="K569" s="13"/>
    </row>
    <row r="570" spans="2:11" ht="12.75" customHeight="1">
      <c r="B570" s="13"/>
      <c r="C570" s="13"/>
      <c r="D570" s="13"/>
      <c r="E570" s="13"/>
      <c r="F570" s="13"/>
      <c r="G570" s="13"/>
      <c r="H570" s="13"/>
      <c r="I570" s="13"/>
      <c r="J570" s="13"/>
      <c r="K570" s="13"/>
    </row>
    <row r="571" spans="2:11" ht="12.75" customHeight="1">
      <c r="B571" s="13"/>
      <c r="C571" s="13"/>
      <c r="D571" s="13"/>
      <c r="E571" s="13"/>
      <c r="F571" s="13"/>
      <c r="G571" s="13"/>
      <c r="H571" s="13"/>
      <c r="I571" s="13"/>
      <c r="J571" s="13"/>
      <c r="K571" s="13"/>
    </row>
    <row r="572" spans="2:11" ht="12.75" customHeight="1">
      <c r="B572" s="13"/>
      <c r="C572" s="13"/>
      <c r="D572" s="13"/>
      <c r="E572" s="13"/>
      <c r="F572" s="13"/>
      <c r="G572" s="13"/>
      <c r="H572" s="13"/>
      <c r="I572" s="13"/>
      <c r="J572" s="13"/>
      <c r="K572" s="13"/>
    </row>
    <row r="573" spans="2:11" ht="12.75" customHeight="1">
      <c r="B573" s="13"/>
      <c r="C573" s="13"/>
      <c r="D573" s="13"/>
      <c r="E573" s="13"/>
      <c r="F573" s="13"/>
      <c r="G573" s="13"/>
      <c r="H573" s="13"/>
      <c r="I573" s="13"/>
      <c r="J573" s="13"/>
      <c r="K573" s="13"/>
    </row>
    <row r="574" spans="2:11" ht="12.75" customHeight="1">
      <c r="B574" s="13"/>
      <c r="C574" s="13"/>
      <c r="D574" s="13"/>
      <c r="E574" s="13"/>
      <c r="F574" s="13"/>
      <c r="G574" s="13"/>
      <c r="H574" s="13"/>
      <c r="I574" s="13"/>
      <c r="J574" s="13"/>
      <c r="K574" s="13"/>
    </row>
    <row r="575" spans="2:11" ht="12.75" customHeight="1">
      <c r="B575" s="13"/>
      <c r="C575" s="13"/>
      <c r="D575" s="13"/>
      <c r="E575" s="13"/>
      <c r="F575" s="13"/>
      <c r="G575" s="13"/>
      <c r="H575" s="13"/>
      <c r="I575" s="13"/>
      <c r="J575" s="13"/>
      <c r="K575" s="13"/>
    </row>
    <row r="576" spans="2:11" ht="12.75" customHeight="1">
      <c r="B576" s="13"/>
      <c r="C576" s="13"/>
      <c r="D576" s="13"/>
      <c r="E576" s="13"/>
      <c r="F576" s="13"/>
      <c r="G576" s="13"/>
      <c r="H576" s="13"/>
      <c r="I576" s="13"/>
      <c r="J576" s="13"/>
      <c r="K576" s="13"/>
    </row>
    <row r="577" spans="2:11" ht="12.75" customHeight="1"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spans="2:11" ht="12.75" customHeight="1">
      <c r="B578" s="13"/>
      <c r="C578" s="13"/>
      <c r="D578" s="13"/>
      <c r="E578" s="13"/>
      <c r="F578" s="13"/>
      <c r="G578" s="13"/>
      <c r="H578" s="13"/>
      <c r="I578" s="13"/>
      <c r="J578" s="13"/>
      <c r="K578" s="13"/>
    </row>
    <row r="579" spans="2:11" ht="12.75" customHeight="1">
      <c r="B579" s="13"/>
      <c r="C579" s="13"/>
      <c r="D579" s="13"/>
      <c r="E579" s="13"/>
      <c r="F579" s="13"/>
      <c r="G579" s="13"/>
      <c r="H579" s="13"/>
      <c r="I579" s="13"/>
      <c r="J579" s="13"/>
      <c r="K579" s="13"/>
    </row>
    <row r="580" spans="2:11" ht="12.75" customHeight="1">
      <c r="B580" s="13"/>
      <c r="C580" s="13"/>
      <c r="D580" s="13"/>
      <c r="E580" s="13"/>
      <c r="F580" s="13"/>
      <c r="G580" s="13"/>
      <c r="H580" s="13"/>
      <c r="I580" s="13"/>
      <c r="J580" s="13"/>
      <c r="K580" s="13"/>
    </row>
    <row r="581" spans="2:11" ht="12.75" customHeight="1">
      <c r="B581" s="13"/>
      <c r="C581" s="13"/>
      <c r="D581" s="13"/>
      <c r="E581" s="13"/>
      <c r="F581" s="13"/>
      <c r="G581" s="13"/>
      <c r="H581" s="13"/>
      <c r="I581" s="13"/>
      <c r="J581" s="13"/>
      <c r="K581" s="13"/>
    </row>
    <row r="582" spans="2:11" ht="12.75" customHeight="1">
      <c r="B582" s="13"/>
      <c r="C582" s="13"/>
      <c r="D582" s="13"/>
      <c r="E582" s="13"/>
      <c r="F582" s="13"/>
      <c r="G582" s="13"/>
      <c r="H582" s="13"/>
      <c r="I582" s="13"/>
      <c r="J582" s="13"/>
      <c r="K582" s="13"/>
    </row>
    <row r="583" spans="2:11" ht="12.75" customHeight="1">
      <c r="B583" s="13"/>
      <c r="C583" s="13"/>
      <c r="D583" s="13"/>
      <c r="E583" s="13"/>
      <c r="F583" s="13"/>
      <c r="G583" s="13"/>
      <c r="H583" s="13"/>
      <c r="I583" s="13"/>
      <c r="J583" s="13"/>
      <c r="K583" s="13"/>
    </row>
    <row r="584" spans="2:11" ht="12.75" customHeight="1">
      <c r="B584" s="13"/>
      <c r="C584" s="13"/>
      <c r="D584" s="13"/>
      <c r="E584" s="13"/>
      <c r="F584" s="13"/>
      <c r="G584" s="13"/>
      <c r="H584" s="13"/>
      <c r="I584" s="13"/>
      <c r="J584" s="13"/>
      <c r="K584" s="13"/>
    </row>
    <row r="585" spans="2:11" ht="12.75" customHeight="1">
      <c r="B585" s="13"/>
      <c r="C585" s="13"/>
      <c r="D585" s="13"/>
      <c r="E585" s="13"/>
      <c r="F585" s="13"/>
      <c r="G585" s="13"/>
      <c r="H585" s="13"/>
      <c r="I585" s="13"/>
      <c r="J585" s="13"/>
      <c r="K585" s="13"/>
    </row>
    <row r="586" spans="2:11" ht="12.75" customHeight="1">
      <c r="B586" s="13"/>
      <c r="C586" s="13"/>
      <c r="D586" s="13"/>
      <c r="E586" s="13"/>
      <c r="F586" s="13"/>
      <c r="G586" s="13"/>
      <c r="H586" s="13"/>
      <c r="I586" s="13"/>
      <c r="J586" s="13"/>
      <c r="K586" s="13"/>
    </row>
    <row r="587" spans="2:11" ht="12.75" customHeight="1">
      <c r="B587" s="13"/>
      <c r="C587" s="13"/>
      <c r="D587" s="13"/>
      <c r="E587" s="13"/>
      <c r="F587" s="13"/>
      <c r="G587" s="13"/>
      <c r="H587" s="13"/>
      <c r="I587" s="13"/>
      <c r="J587" s="13"/>
      <c r="K587" s="13"/>
    </row>
    <row r="588" spans="2:11" ht="12.75" customHeight="1">
      <c r="B588" s="13"/>
      <c r="C588" s="13"/>
      <c r="D588" s="13"/>
      <c r="E588" s="13"/>
      <c r="F588" s="13"/>
      <c r="G588" s="13"/>
      <c r="H588" s="13"/>
      <c r="I588" s="13"/>
      <c r="J588" s="13"/>
      <c r="K588" s="13"/>
    </row>
    <row r="589" spans="2:11" ht="12.75" customHeight="1">
      <c r="B589" s="13"/>
      <c r="C589" s="13"/>
      <c r="D589" s="13"/>
      <c r="E589" s="13"/>
      <c r="F589" s="13"/>
      <c r="G589" s="13"/>
      <c r="H589" s="13"/>
      <c r="I589" s="13"/>
      <c r="J589" s="13"/>
      <c r="K589" s="13"/>
    </row>
    <row r="590" spans="2:11" ht="12.75" customHeight="1">
      <c r="B590" s="13"/>
      <c r="C590" s="13"/>
      <c r="D590" s="13"/>
      <c r="E590" s="13"/>
      <c r="F590" s="13"/>
      <c r="G590" s="13"/>
      <c r="H590" s="13"/>
      <c r="I590" s="13"/>
      <c r="J590" s="13"/>
      <c r="K590" s="13"/>
    </row>
    <row r="591" spans="2:11" ht="12.75" customHeight="1">
      <c r="B591" s="13"/>
      <c r="C591" s="13"/>
      <c r="D591" s="13"/>
      <c r="E591" s="13"/>
      <c r="F591" s="13"/>
      <c r="G591" s="13"/>
      <c r="H591" s="13"/>
      <c r="I591" s="13"/>
      <c r="J591" s="13"/>
      <c r="K591" s="13"/>
    </row>
    <row r="592" spans="2:11" ht="12.75" customHeight="1">
      <c r="B592" s="13"/>
      <c r="C592" s="13"/>
      <c r="D592" s="13"/>
      <c r="E592" s="13"/>
      <c r="F592" s="13"/>
      <c r="G592" s="13"/>
      <c r="H592" s="13"/>
      <c r="I592" s="13"/>
      <c r="J592" s="13"/>
      <c r="K592" s="13"/>
    </row>
    <row r="593" spans="2:11" ht="12.75" customHeight="1">
      <c r="B593" s="13"/>
      <c r="C593" s="13"/>
      <c r="D593" s="13"/>
      <c r="E593" s="13"/>
      <c r="F593" s="13"/>
      <c r="G593" s="13"/>
      <c r="H593" s="13"/>
      <c r="I593" s="13"/>
      <c r="J593" s="13"/>
      <c r="K593" s="13"/>
    </row>
    <row r="594" spans="2:11" ht="12.75" customHeight="1">
      <c r="B594" s="13"/>
      <c r="C594" s="13"/>
      <c r="D594" s="13"/>
      <c r="E594" s="13"/>
      <c r="F594" s="13"/>
      <c r="G594" s="13"/>
      <c r="H594" s="13"/>
      <c r="I594" s="13"/>
      <c r="J594" s="13"/>
      <c r="K594" s="13"/>
    </row>
    <row r="595" spans="2:11" ht="12.75" customHeight="1">
      <c r="B595" s="13"/>
      <c r="C595" s="13"/>
      <c r="D595" s="13"/>
      <c r="E595" s="13"/>
      <c r="F595" s="13"/>
      <c r="G595" s="13"/>
      <c r="H595" s="13"/>
      <c r="I595" s="13"/>
      <c r="J595" s="13"/>
      <c r="K595" s="13"/>
    </row>
    <row r="596" spans="2:11" ht="12.75" customHeight="1">
      <c r="B596" s="13"/>
      <c r="C596" s="13"/>
      <c r="D596" s="13"/>
      <c r="E596" s="13"/>
      <c r="F596" s="13"/>
      <c r="G596" s="13"/>
      <c r="H596" s="13"/>
      <c r="I596" s="13"/>
      <c r="J596" s="13"/>
      <c r="K596" s="13"/>
    </row>
    <row r="597" spans="2:11" ht="12.75" customHeight="1">
      <c r="B597" s="13"/>
      <c r="C597" s="13"/>
      <c r="D597" s="13"/>
      <c r="E597" s="13"/>
      <c r="F597" s="13"/>
      <c r="G597" s="13"/>
      <c r="H597" s="13"/>
      <c r="I597" s="13"/>
      <c r="J597" s="13"/>
      <c r="K597" s="13"/>
    </row>
    <row r="598" spans="2:11" ht="12.75" customHeight="1">
      <c r="B598" s="13"/>
      <c r="C598" s="13"/>
      <c r="D598" s="13"/>
      <c r="E598" s="13"/>
      <c r="F598" s="13"/>
      <c r="G598" s="13"/>
      <c r="H598" s="13"/>
      <c r="I598" s="13"/>
      <c r="J598" s="13"/>
      <c r="K598" s="13"/>
    </row>
    <row r="599" spans="2:11" ht="12.75" customHeight="1">
      <c r="B599" s="13"/>
      <c r="C599" s="13"/>
      <c r="D599" s="13"/>
      <c r="E599" s="13"/>
      <c r="F599" s="13"/>
      <c r="G599" s="13"/>
      <c r="H599" s="13"/>
      <c r="I599" s="13"/>
      <c r="J599" s="13"/>
      <c r="K599" s="13"/>
    </row>
    <row r="600" spans="2:11" ht="12.75" customHeight="1">
      <c r="B600" s="13"/>
      <c r="C600" s="13"/>
      <c r="D600" s="13"/>
      <c r="E600" s="13"/>
      <c r="F600" s="13"/>
      <c r="G600" s="13"/>
      <c r="H600" s="13"/>
      <c r="I600" s="13"/>
      <c r="J600" s="13"/>
      <c r="K600" s="13"/>
    </row>
    <row r="601" spans="2:11" ht="12.75" customHeight="1">
      <c r="B601" s="13"/>
      <c r="C601" s="13"/>
      <c r="D601" s="13"/>
      <c r="E601" s="13"/>
      <c r="F601" s="13"/>
      <c r="G601" s="13"/>
      <c r="H601" s="13"/>
      <c r="I601" s="13"/>
      <c r="J601" s="13"/>
      <c r="K601" s="13"/>
    </row>
    <row r="602" spans="2:11" ht="12.75" customHeight="1">
      <c r="B602" s="13"/>
      <c r="C602" s="13"/>
      <c r="D602" s="13"/>
      <c r="E602" s="13"/>
      <c r="F602" s="13"/>
      <c r="G602" s="13"/>
      <c r="H602" s="13"/>
      <c r="I602" s="13"/>
      <c r="J602" s="13"/>
      <c r="K602" s="13"/>
    </row>
    <row r="603" spans="2:11" ht="12.75" customHeight="1">
      <c r="B603" s="13"/>
      <c r="C603" s="13"/>
      <c r="D603" s="13"/>
      <c r="E603" s="13"/>
      <c r="F603" s="13"/>
      <c r="G603" s="13"/>
      <c r="H603" s="13"/>
      <c r="I603" s="13"/>
      <c r="J603" s="13"/>
      <c r="K603" s="13"/>
    </row>
    <row r="604" spans="2:11" ht="12.75" customHeight="1">
      <c r="B604" s="13"/>
      <c r="C604" s="13"/>
      <c r="D604" s="13"/>
      <c r="E604" s="13"/>
      <c r="F604" s="13"/>
      <c r="G604" s="13"/>
      <c r="H604" s="13"/>
      <c r="I604" s="13"/>
      <c r="J604" s="13"/>
      <c r="K604" s="13"/>
    </row>
    <row r="605" spans="2:11" ht="12.75" customHeight="1">
      <c r="B605" s="13"/>
      <c r="C605" s="13"/>
      <c r="D605" s="13"/>
      <c r="E605" s="13"/>
      <c r="F605" s="13"/>
      <c r="G605" s="13"/>
      <c r="H605" s="13"/>
      <c r="I605" s="13"/>
      <c r="J605" s="13"/>
      <c r="K605" s="13"/>
    </row>
    <row r="606" spans="2:11" ht="12.75" customHeight="1">
      <c r="B606" s="13"/>
      <c r="C606" s="13"/>
      <c r="D606" s="13"/>
      <c r="E606" s="13"/>
      <c r="F606" s="13"/>
      <c r="G606" s="13"/>
      <c r="H606" s="13"/>
      <c r="I606" s="13"/>
      <c r="J606" s="13"/>
      <c r="K606" s="13"/>
    </row>
    <row r="607" spans="2:11" ht="12.75" customHeight="1">
      <c r="B607" s="13"/>
      <c r="C607" s="13"/>
      <c r="D607" s="13"/>
      <c r="E607" s="13"/>
      <c r="F607" s="13"/>
      <c r="G607" s="13"/>
      <c r="H607" s="13"/>
      <c r="I607" s="13"/>
      <c r="J607" s="13"/>
      <c r="K607" s="13"/>
    </row>
    <row r="608" spans="2:11" ht="12.75" customHeight="1">
      <c r="B608" s="13"/>
      <c r="C608" s="13"/>
      <c r="D608" s="13"/>
      <c r="E608" s="13"/>
      <c r="F608" s="13"/>
      <c r="G608" s="13"/>
      <c r="H608" s="13"/>
      <c r="I608" s="13"/>
      <c r="J608" s="13"/>
      <c r="K608" s="13"/>
    </row>
    <row r="609" spans="2:11" ht="12.75" customHeight="1">
      <c r="B609" s="13"/>
      <c r="C609" s="13"/>
      <c r="D609" s="13"/>
      <c r="E609" s="13"/>
      <c r="F609" s="13"/>
      <c r="G609" s="13"/>
      <c r="H609" s="13"/>
      <c r="I609" s="13"/>
      <c r="J609" s="13"/>
      <c r="K609" s="13"/>
    </row>
    <row r="610" spans="2:11" ht="12.75" customHeight="1">
      <c r="B610" s="13"/>
      <c r="C610" s="13"/>
      <c r="D610" s="13"/>
      <c r="E610" s="13"/>
      <c r="F610" s="13"/>
      <c r="G610" s="13"/>
      <c r="H610" s="13"/>
      <c r="I610" s="13"/>
      <c r="J610" s="13"/>
      <c r="K610" s="13"/>
    </row>
    <row r="611" spans="2:11" ht="12.75" customHeight="1">
      <c r="B611" s="13"/>
      <c r="C611" s="13"/>
      <c r="D611" s="13"/>
      <c r="E611" s="13"/>
      <c r="F611" s="13"/>
      <c r="G611" s="13"/>
      <c r="H611" s="13"/>
      <c r="I611" s="13"/>
      <c r="J611" s="13"/>
      <c r="K611" s="13"/>
    </row>
    <row r="612" spans="2:11" ht="12.75" customHeight="1">
      <c r="B612" s="13"/>
      <c r="C612" s="13"/>
      <c r="D612" s="13"/>
      <c r="E612" s="13"/>
      <c r="F612" s="13"/>
      <c r="G612" s="13"/>
      <c r="H612" s="13"/>
      <c r="I612" s="13"/>
      <c r="J612" s="13"/>
      <c r="K612" s="13"/>
    </row>
    <row r="613" spans="2:11" ht="12.75" customHeight="1">
      <c r="B613" s="13"/>
      <c r="C613" s="13"/>
      <c r="D613" s="13"/>
      <c r="E613" s="13"/>
      <c r="F613" s="13"/>
      <c r="G613" s="13"/>
      <c r="H613" s="13"/>
      <c r="I613" s="13"/>
      <c r="J613" s="13"/>
      <c r="K613" s="13"/>
    </row>
    <row r="614" spans="2:11" ht="12.75" customHeight="1">
      <c r="B614" s="13"/>
      <c r="C614" s="13"/>
      <c r="D614" s="13"/>
      <c r="E614" s="13"/>
      <c r="F614" s="13"/>
      <c r="G614" s="13"/>
      <c r="H614" s="13"/>
      <c r="I614" s="13"/>
      <c r="J614" s="13"/>
      <c r="K614" s="13"/>
    </row>
    <row r="615" spans="2:11" ht="12.75" customHeight="1">
      <c r="B615" s="13"/>
      <c r="C615" s="13"/>
      <c r="D615" s="13"/>
      <c r="E615" s="13"/>
      <c r="F615" s="13"/>
      <c r="G615" s="13"/>
      <c r="H615" s="13"/>
      <c r="I615" s="13"/>
      <c r="J615" s="13"/>
      <c r="K615" s="13"/>
    </row>
    <row r="616" spans="2:11" ht="12.75" customHeight="1">
      <c r="B616" s="13"/>
      <c r="C616" s="13"/>
      <c r="D616" s="13"/>
      <c r="E616" s="13"/>
      <c r="F616" s="13"/>
      <c r="G616" s="13"/>
      <c r="H616" s="13"/>
      <c r="I616" s="13"/>
      <c r="J616" s="13"/>
      <c r="K616" s="13"/>
    </row>
    <row r="617" spans="2:11" ht="12.75" customHeight="1">
      <c r="B617" s="13"/>
      <c r="C617" s="13"/>
      <c r="D617" s="13"/>
      <c r="E617" s="13"/>
      <c r="F617" s="13"/>
      <c r="G617" s="13"/>
      <c r="H617" s="13"/>
      <c r="I617" s="13"/>
      <c r="J617" s="13"/>
      <c r="K617" s="13"/>
    </row>
    <row r="618" spans="2:11" ht="12.75" customHeight="1">
      <c r="B618" s="13"/>
      <c r="C618" s="13"/>
      <c r="D618" s="13"/>
      <c r="E618" s="13"/>
      <c r="F618" s="13"/>
      <c r="G618" s="13"/>
      <c r="H618" s="13"/>
      <c r="I618" s="13"/>
      <c r="J618" s="13"/>
      <c r="K618" s="13"/>
    </row>
    <row r="619" spans="2:11" ht="12.75" customHeight="1">
      <c r="B619" s="13"/>
      <c r="C619" s="13"/>
      <c r="D619" s="13"/>
      <c r="E619" s="13"/>
      <c r="F619" s="13"/>
      <c r="G619" s="13"/>
      <c r="H619" s="13"/>
      <c r="I619" s="13"/>
      <c r="J619" s="13"/>
      <c r="K619" s="13"/>
    </row>
    <row r="620" spans="2:11" ht="12.75" customHeight="1">
      <c r="B620" s="13"/>
      <c r="C620" s="13"/>
      <c r="D620" s="13"/>
      <c r="E620" s="13"/>
      <c r="F620" s="13"/>
      <c r="G620" s="13"/>
      <c r="H620" s="13"/>
      <c r="I620" s="13"/>
      <c r="J620" s="13"/>
      <c r="K620" s="13"/>
    </row>
    <row r="621" spans="2:11" ht="12.75" customHeight="1">
      <c r="B621" s="13"/>
      <c r="C621" s="13"/>
      <c r="D621" s="13"/>
      <c r="E621" s="13"/>
      <c r="F621" s="13"/>
      <c r="G621" s="13"/>
      <c r="H621" s="13"/>
      <c r="I621" s="13"/>
      <c r="J621" s="13"/>
      <c r="K621" s="13"/>
    </row>
    <row r="622" spans="2:11" ht="12.75" customHeight="1">
      <c r="B622" s="13"/>
      <c r="C622" s="13"/>
      <c r="D622" s="13"/>
      <c r="E622" s="13"/>
      <c r="F622" s="13"/>
      <c r="G622" s="13"/>
      <c r="H622" s="13"/>
      <c r="I622" s="13"/>
      <c r="J622" s="13"/>
      <c r="K622" s="13"/>
    </row>
    <row r="623" spans="2:11" ht="12.75" customHeight="1">
      <c r="B623" s="13"/>
      <c r="C623" s="13"/>
      <c r="D623" s="13"/>
      <c r="E623" s="13"/>
      <c r="F623" s="13"/>
      <c r="G623" s="13"/>
      <c r="H623" s="13"/>
      <c r="I623" s="13"/>
      <c r="J623" s="13"/>
      <c r="K623" s="13"/>
    </row>
    <row r="624" spans="2:11" ht="12.75" customHeight="1">
      <c r="B624" s="13"/>
      <c r="C624" s="13"/>
      <c r="D624" s="13"/>
      <c r="E624" s="13"/>
      <c r="F624" s="13"/>
      <c r="G624" s="13"/>
      <c r="H624" s="13"/>
      <c r="I624" s="13"/>
      <c r="J624" s="13"/>
      <c r="K624" s="13"/>
    </row>
    <row r="625" spans="2:11" ht="12.75" customHeight="1">
      <c r="B625" s="13"/>
      <c r="C625" s="13"/>
      <c r="D625" s="13"/>
      <c r="E625" s="13"/>
      <c r="F625" s="13"/>
      <c r="G625" s="13"/>
      <c r="H625" s="13"/>
      <c r="I625" s="13"/>
      <c r="J625" s="13"/>
      <c r="K625" s="13"/>
    </row>
    <row r="626" spans="2:11" ht="12.75" customHeight="1">
      <c r="B626" s="13"/>
      <c r="C626" s="13"/>
      <c r="D626" s="13"/>
      <c r="E626" s="13"/>
      <c r="F626" s="13"/>
      <c r="G626" s="13"/>
      <c r="H626" s="13"/>
      <c r="I626" s="13"/>
      <c r="J626" s="13"/>
      <c r="K626" s="13"/>
    </row>
    <row r="627" spans="2:11" ht="12.75" customHeight="1">
      <c r="B627" s="13"/>
      <c r="C627" s="13"/>
      <c r="D627" s="13"/>
      <c r="E627" s="13"/>
      <c r="F627" s="13"/>
      <c r="G627" s="13"/>
      <c r="H627" s="13"/>
      <c r="I627" s="13"/>
      <c r="J627" s="13"/>
      <c r="K627" s="13"/>
    </row>
    <row r="628" spans="2:11" ht="12.75" customHeight="1">
      <c r="B628" s="13"/>
      <c r="C628" s="13"/>
      <c r="D628" s="13"/>
      <c r="E628" s="13"/>
      <c r="F628" s="13"/>
      <c r="G628" s="13"/>
      <c r="H628" s="13"/>
      <c r="I628" s="13"/>
      <c r="J628" s="13"/>
      <c r="K628" s="13"/>
    </row>
    <row r="629" spans="2:11" ht="12.75" customHeight="1">
      <c r="B629" s="13"/>
      <c r="C629" s="13"/>
      <c r="D629" s="13"/>
      <c r="E629" s="13"/>
      <c r="F629" s="13"/>
      <c r="G629" s="13"/>
      <c r="H629" s="13"/>
      <c r="I629" s="13"/>
      <c r="J629" s="13"/>
      <c r="K629" s="13"/>
    </row>
    <row r="630" spans="2:11" ht="12.75" customHeight="1">
      <c r="B630" s="13"/>
      <c r="C630" s="13"/>
      <c r="D630" s="13"/>
      <c r="E630" s="13"/>
      <c r="F630" s="13"/>
      <c r="G630" s="13"/>
      <c r="H630" s="13"/>
      <c r="I630" s="13"/>
      <c r="J630" s="13"/>
      <c r="K630" s="13"/>
    </row>
    <row r="631" spans="2:11" ht="12.75" customHeight="1">
      <c r="B631" s="13"/>
      <c r="C631" s="13"/>
      <c r="D631" s="13"/>
      <c r="E631" s="13"/>
      <c r="F631" s="13"/>
      <c r="G631" s="13"/>
      <c r="H631" s="13"/>
      <c r="I631" s="13"/>
      <c r="J631" s="13"/>
      <c r="K631" s="13"/>
    </row>
    <row r="632" spans="2:11" ht="12.75" customHeight="1">
      <c r="B632" s="13"/>
      <c r="C632" s="13"/>
      <c r="D632" s="13"/>
      <c r="E632" s="13"/>
      <c r="F632" s="13"/>
      <c r="G632" s="13"/>
      <c r="H632" s="13"/>
      <c r="I632" s="13"/>
      <c r="J632" s="13"/>
      <c r="K632" s="13"/>
    </row>
    <row r="633" spans="2:11" ht="12.75" customHeight="1">
      <c r="B633" s="13"/>
      <c r="C633" s="13"/>
      <c r="D633" s="13"/>
      <c r="E633" s="13"/>
      <c r="F633" s="13"/>
      <c r="G633" s="13"/>
      <c r="H633" s="13"/>
      <c r="I633" s="13"/>
      <c r="J633" s="13"/>
      <c r="K633" s="13"/>
    </row>
    <row r="634" spans="2:11" ht="12.75" customHeight="1">
      <c r="B634" s="13"/>
      <c r="C634" s="13"/>
      <c r="D634" s="13"/>
      <c r="E634" s="13"/>
      <c r="F634" s="13"/>
      <c r="G634" s="13"/>
      <c r="H634" s="13"/>
      <c r="I634" s="13"/>
      <c r="J634" s="13"/>
      <c r="K634" s="13"/>
    </row>
    <row r="635" spans="2:11" ht="12.75" customHeight="1">
      <c r="B635" s="13"/>
      <c r="C635" s="13"/>
      <c r="D635" s="13"/>
      <c r="E635" s="13"/>
      <c r="F635" s="13"/>
      <c r="G635" s="13"/>
      <c r="H635" s="13"/>
      <c r="I635" s="13"/>
      <c r="J635" s="13"/>
      <c r="K635" s="13"/>
    </row>
    <row r="636" spans="2:11" ht="12.75" customHeight="1">
      <c r="B636" s="13"/>
      <c r="C636" s="13"/>
      <c r="D636" s="13"/>
      <c r="E636" s="13"/>
      <c r="F636" s="13"/>
      <c r="G636" s="13"/>
      <c r="H636" s="13"/>
      <c r="I636" s="13"/>
      <c r="J636" s="13"/>
      <c r="K636" s="13"/>
    </row>
    <row r="637" spans="2:11" ht="12.75" customHeight="1">
      <c r="B637" s="13"/>
      <c r="C637" s="13"/>
      <c r="D637" s="13"/>
      <c r="E637" s="13"/>
      <c r="F637" s="13"/>
      <c r="G637" s="13"/>
      <c r="H637" s="13"/>
      <c r="I637" s="13"/>
      <c r="J637" s="13"/>
      <c r="K637" s="13"/>
    </row>
    <row r="638" spans="2:11" ht="12.75" customHeight="1">
      <c r="B638" s="13"/>
      <c r="C638" s="13"/>
      <c r="D638" s="13"/>
      <c r="E638" s="13"/>
      <c r="F638" s="13"/>
      <c r="G638" s="13"/>
      <c r="H638" s="13"/>
      <c r="I638" s="13"/>
      <c r="J638" s="13"/>
      <c r="K638" s="13"/>
    </row>
    <row r="639" spans="2:11" ht="12.75" customHeight="1">
      <c r="B639" s="13"/>
      <c r="C639" s="13"/>
      <c r="D639" s="13"/>
      <c r="E639" s="13"/>
      <c r="F639" s="13"/>
      <c r="G639" s="13"/>
      <c r="H639" s="13"/>
      <c r="I639" s="13"/>
      <c r="J639" s="13"/>
      <c r="K639" s="13"/>
    </row>
    <row r="640" spans="2:11" ht="12.75" customHeight="1">
      <c r="B640" s="13"/>
      <c r="C640" s="13"/>
      <c r="D640" s="13"/>
      <c r="E640" s="13"/>
      <c r="F640" s="13"/>
      <c r="G640" s="13"/>
      <c r="H640" s="13"/>
      <c r="I640" s="13"/>
      <c r="J640" s="13"/>
      <c r="K640" s="13"/>
    </row>
    <row r="641" spans="2:11" ht="12.75" customHeight="1">
      <c r="B641" s="13"/>
      <c r="C641" s="13"/>
      <c r="D641" s="13"/>
      <c r="E641" s="13"/>
      <c r="F641" s="13"/>
      <c r="G641" s="13"/>
      <c r="H641" s="13"/>
      <c r="I641" s="13"/>
      <c r="J641" s="13"/>
      <c r="K641" s="13"/>
    </row>
    <row r="642" spans="2:11" ht="12.75" customHeight="1">
      <c r="B642" s="13"/>
      <c r="C642" s="13"/>
      <c r="D642" s="13"/>
      <c r="E642" s="13"/>
      <c r="F642" s="13"/>
      <c r="G642" s="13"/>
      <c r="H642" s="13"/>
      <c r="I642" s="13"/>
      <c r="J642" s="13"/>
      <c r="K642" s="13"/>
    </row>
    <row r="643" spans="2:11" ht="12.75" customHeight="1">
      <c r="B643" s="13"/>
      <c r="C643" s="13"/>
      <c r="D643" s="13"/>
      <c r="E643" s="13"/>
      <c r="F643" s="13"/>
      <c r="G643" s="13"/>
      <c r="H643" s="13"/>
      <c r="I643" s="13"/>
      <c r="J643" s="13"/>
      <c r="K643" s="13"/>
    </row>
    <row r="644" spans="2:11" ht="12.75" customHeight="1">
      <c r="B644" s="13"/>
      <c r="C644" s="13"/>
      <c r="D644" s="13"/>
      <c r="E644" s="13"/>
      <c r="F644" s="13"/>
      <c r="G644" s="13"/>
      <c r="H644" s="13"/>
      <c r="I644" s="13"/>
      <c r="J644" s="13"/>
      <c r="K644" s="13"/>
    </row>
    <row r="645" spans="2:11" ht="12.75" customHeight="1">
      <c r="B645" s="13"/>
      <c r="C645" s="13"/>
      <c r="D645" s="13"/>
      <c r="E645" s="13"/>
      <c r="F645" s="13"/>
      <c r="G645" s="13"/>
      <c r="H645" s="13"/>
      <c r="I645" s="13"/>
      <c r="J645" s="13"/>
      <c r="K645" s="13"/>
    </row>
    <row r="646" spans="2:11" ht="12.75" customHeight="1">
      <c r="B646" s="13"/>
      <c r="C646" s="13"/>
      <c r="D646" s="13"/>
      <c r="E646" s="13"/>
      <c r="F646" s="13"/>
      <c r="G646" s="13"/>
      <c r="H646" s="13"/>
      <c r="I646" s="13"/>
      <c r="J646" s="13"/>
      <c r="K646" s="13"/>
    </row>
    <row r="647" spans="2:11" ht="12.75" customHeight="1">
      <c r="B647" s="13"/>
      <c r="C647" s="13"/>
      <c r="D647" s="13"/>
      <c r="E647" s="13"/>
      <c r="F647" s="13"/>
      <c r="G647" s="13"/>
      <c r="H647" s="13"/>
      <c r="I647" s="13"/>
      <c r="J647" s="13"/>
      <c r="K647" s="13"/>
    </row>
    <row r="648" spans="2:11" ht="12.75" customHeight="1">
      <c r="B648" s="13"/>
      <c r="C648" s="13"/>
      <c r="D648" s="13"/>
      <c r="E648" s="13"/>
      <c r="F648" s="13"/>
      <c r="G648" s="13"/>
      <c r="H648" s="13"/>
      <c r="I648" s="13"/>
      <c r="J648" s="13"/>
      <c r="K648" s="13"/>
    </row>
    <row r="649" spans="2:11" ht="12.75" customHeight="1">
      <c r="B649" s="13"/>
      <c r="C649" s="13"/>
      <c r="D649" s="13"/>
      <c r="E649" s="13"/>
      <c r="F649" s="13"/>
      <c r="G649" s="13"/>
      <c r="H649" s="13"/>
      <c r="I649" s="13"/>
      <c r="J649" s="13"/>
      <c r="K649" s="13"/>
    </row>
    <row r="650" spans="2:11" ht="12.75" customHeight="1">
      <c r="B650" s="13"/>
      <c r="C650" s="13"/>
      <c r="D650" s="13"/>
      <c r="E650" s="13"/>
      <c r="F650" s="13"/>
      <c r="G650" s="13"/>
      <c r="H650" s="13"/>
      <c r="I650" s="13"/>
      <c r="J650" s="13"/>
      <c r="K650" s="13"/>
    </row>
    <row r="651" spans="2:11" ht="12.75" customHeight="1">
      <c r="B651" s="13"/>
      <c r="C651" s="13"/>
      <c r="D651" s="13"/>
      <c r="E651" s="13"/>
      <c r="F651" s="13"/>
      <c r="G651" s="13"/>
      <c r="H651" s="13"/>
      <c r="I651" s="13"/>
      <c r="J651" s="13"/>
      <c r="K651" s="13"/>
    </row>
    <row r="652" spans="2:11" ht="12.75" customHeight="1">
      <c r="B652" s="13"/>
      <c r="C652" s="13"/>
      <c r="D652" s="13"/>
      <c r="E652" s="13"/>
      <c r="F652" s="13"/>
      <c r="G652" s="13"/>
      <c r="H652" s="13"/>
      <c r="I652" s="13"/>
      <c r="J652" s="13"/>
      <c r="K652" s="13"/>
    </row>
    <row r="653" spans="2:11" ht="12.75" customHeight="1">
      <c r="B653" s="13"/>
      <c r="C653" s="13"/>
      <c r="D653" s="13"/>
      <c r="E653" s="13"/>
      <c r="F653" s="13"/>
      <c r="G653" s="13"/>
      <c r="H653" s="13"/>
      <c r="I653" s="13"/>
      <c r="J653" s="13"/>
      <c r="K653" s="13"/>
    </row>
    <row r="654" spans="2:11" ht="12.75" customHeight="1">
      <c r="B654" s="13"/>
      <c r="C654" s="13"/>
      <c r="D654" s="13"/>
      <c r="E654" s="13"/>
      <c r="F654" s="13"/>
      <c r="G654" s="13"/>
      <c r="H654" s="13"/>
      <c r="I654" s="13"/>
      <c r="J654" s="13"/>
      <c r="K654" s="13"/>
    </row>
    <row r="655" spans="2:11" ht="12.75" customHeight="1">
      <c r="B655" s="13"/>
      <c r="C655" s="13"/>
      <c r="D655" s="13"/>
      <c r="E655" s="13"/>
      <c r="F655" s="13"/>
      <c r="G655" s="13"/>
      <c r="H655" s="13"/>
      <c r="I655" s="13"/>
      <c r="J655" s="13"/>
      <c r="K655" s="13"/>
    </row>
    <row r="656" spans="2:11" ht="12.75" customHeight="1">
      <c r="B656" s="13"/>
      <c r="C656" s="13"/>
      <c r="D656" s="13"/>
      <c r="E656" s="13"/>
      <c r="F656" s="13"/>
      <c r="G656" s="13"/>
      <c r="H656" s="13"/>
      <c r="I656" s="13"/>
      <c r="J656" s="13"/>
      <c r="K656" s="13"/>
    </row>
    <row r="657" spans="2:11" ht="12.75" customHeight="1">
      <c r="B657" s="13"/>
      <c r="C657" s="13"/>
      <c r="D657" s="13"/>
      <c r="E657" s="13"/>
      <c r="F657" s="13"/>
      <c r="G657" s="13"/>
      <c r="H657" s="13"/>
      <c r="I657" s="13"/>
      <c r="J657" s="13"/>
      <c r="K657" s="13"/>
    </row>
    <row r="658" spans="2:11" ht="12.75" customHeight="1">
      <c r="B658" s="13"/>
      <c r="C658" s="13"/>
      <c r="D658" s="13"/>
      <c r="E658" s="13"/>
      <c r="F658" s="13"/>
      <c r="G658" s="13"/>
      <c r="H658" s="13"/>
      <c r="I658" s="13"/>
      <c r="J658" s="13"/>
      <c r="K658" s="13"/>
    </row>
    <row r="659" spans="2:11" ht="12.75" customHeight="1">
      <c r="B659" s="13"/>
      <c r="C659" s="13"/>
      <c r="D659" s="13"/>
      <c r="E659" s="13"/>
      <c r="F659" s="13"/>
      <c r="G659" s="13"/>
      <c r="H659" s="13"/>
      <c r="I659" s="13"/>
      <c r="J659" s="13"/>
      <c r="K659" s="13"/>
    </row>
    <row r="660" spans="2:11" ht="12.75" customHeight="1">
      <c r="B660" s="13"/>
      <c r="C660" s="13"/>
      <c r="D660" s="13"/>
      <c r="E660" s="13"/>
      <c r="F660" s="13"/>
      <c r="G660" s="13"/>
      <c r="H660" s="13"/>
      <c r="I660" s="13"/>
      <c r="J660" s="13"/>
      <c r="K660" s="13"/>
    </row>
    <row r="661" spans="2:11" ht="12.75" customHeight="1">
      <c r="B661" s="13"/>
      <c r="C661" s="13"/>
      <c r="D661" s="13"/>
      <c r="E661" s="13"/>
      <c r="F661" s="13"/>
      <c r="G661" s="13"/>
      <c r="H661" s="13"/>
      <c r="I661" s="13"/>
      <c r="J661" s="13"/>
      <c r="K661" s="13"/>
    </row>
    <row r="662" spans="2:11" ht="12.75" customHeight="1">
      <c r="B662" s="13"/>
      <c r="C662" s="13"/>
      <c r="D662" s="13"/>
      <c r="E662" s="13"/>
      <c r="F662" s="13"/>
      <c r="G662" s="13"/>
      <c r="H662" s="13"/>
      <c r="I662" s="13"/>
      <c r="J662" s="13"/>
      <c r="K662" s="13"/>
    </row>
    <row r="663" spans="2:11" ht="12.75" customHeight="1">
      <c r="B663" s="13"/>
      <c r="C663" s="13"/>
      <c r="D663" s="13"/>
      <c r="E663" s="13"/>
      <c r="F663" s="13"/>
      <c r="G663" s="13"/>
      <c r="H663" s="13"/>
      <c r="I663" s="13"/>
      <c r="J663" s="13"/>
      <c r="K663" s="13"/>
    </row>
    <row r="664" spans="2:11" ht="12.75" customHeight="1">
      <c r="B664" s="13"/>
      <c r="C664" s="13"/>
      <c r="D664" s="13"/>
      <c r="E664" s="13"/>
      <c r="F664" s="13"/>
      <c r="G664" s="13"/>
      <c r="H664" s="13"/>
      <c r="I664" s="13"/>
      <c r="J664" s="13"/>
      <c r="K664" s="13"/>
    </row>
    <row r="665" spans="2:11" ht="12.75" customHeight="1">
      <c r="B665" s="13"/>
      <c r="C665" s="13"/>
      <c r="D665" s="13"/>
      <c r="E665" s="13"/>
      <c r="F665" s="13"/>
      <c r="G665" s="13"/>
      <c r="H665" s="13"/>
      <c r="I665" s="13"/>
      <c r="J665" s="13"/>
      <c r="K665" s="13"/>
    </row>
    <row r="666" spans="2:11" ht="12.75" customHeight="1">
      <c r="B666" s="13"/>
      <c r="C666" s="13"/>
      <c r="D666" s="13"/>
      <c r="E666" s="13"/>
      <c r="F666" s="13"/>
      <c r="G666" s="13"/>
      <c r="H666" s="13"/>
      <c r="I666" s="13"/>
      <c r="J666" s="13"/>
      <c r="K666" s="13"/>
    </row>
    <row r="667" spans="2:11" ht="12.75" customHeight="1">
      <c r="B667" s="13"/>
      <c r="C667" s="13"/>
      <c r="D667" s="13"/>
      <c r="E667" s="13"/>
      <c r="F667" s="13"/>
      <c r="G667" s="13"/>
      <c r="H667" s="13"/>
      <c r="I667" s="13"/>
      <c r="J667" s="13"/>
      <c r="K667" s="13"/>
    </row>
    <row r="668" spans="2:11" ht="12.75" customHeight="1">
      <c r="B668" s="13"/>
      <c r="C668" s="13"/>
      <c r="D668" s="13"/>
      <c r="E668" s="13"/>
      <c r="F668" s="13"/>
      <c r="G668" s="13"/>
      <c r="H668" s="13"/>
      <c r="I668" s="13"/>
      <c r="J668" s="13"/>
      <c r="K668" s="13"/>
    </row>
    <row r="669" spans="2:11" ht="12.75" customHeight="1">
      <c r="B669" s="13"/>
      <c r="C669" s="13"/>
      <c r="D669" s="13"/>
      <c r="E669" s="13"/>
      <c r="F669" s="13"/>
      <c r="G669" s="13"/>
      <c r="H669" s="13"/>
      <c r="I669" s="13"/>
      <c r="J669" s="13"/>
      <c r="K669" s="13"/>
    </row>
    <row r="670" spans="2:11" ht="12.75" customHeight="1">
      <c r="B670" s="13"/>
      <c r="C670" s="13"/>
      <c r="D670" s="13"/>
      <c r="E670" s="13"/>
      <c r="F670" s="13"/>
      <c r="G670" s="13"/>
      <c r="H670" s="13"/>
      <c r="I670" s="13"/>
      <c r="J670" s="13"/>
      <c r="K670" s="13"/>
    </row>
    <row r="671" spans="2:11" ht="12.75" customHeight="1">
      <c r="B671" s="13"/>
      <c r="C671" s="13"/>
      <c r="D671" s="13"/>
      <c r="E671" s="13"/>
      <c r="F671" s="13"/>
      <c r="G671" s="13"/>
      <c r="H671" s="13"/>
      <c r="I671" s="13"/>
      <c r="J671" s="13"/>
      <c r="K671" s="13"/>
    </row>
    <row r="672" spans="2:11" ht="12.75" customHeight="1">
      <c r="B672" s="13"/>
      <c r="C672" s="13"/>
      <c r="D672" s="13"/>
      <c r="E672" s="13"/>
      <c r="F672" s="13"/>
      <c r="G672" s="13"/>
      <c r="H672" s="13"/>
      <c r="I672" s="13"/>
      <c r="J672" s="13"/>
      <c r="K672" s="13"/>
    </row>
    <row r="673" spans="2:11" ht="12.75" customHeight="1">
      <c r="B673" s="13"/>
      <c r="C673" s="13"/>
      <c r="D673" s="13"/>
      <c r="E673" s="13"/>
      <c r="F673" s="13"/>
      <c r="G673" s="13"/>
      <c r="H673" s="13"/>
      <c r="I673" s="13"/>
      <c r="J673" s="13"/>
      <c r="K673" s="13"/>
    </row>
    <row r="674" spans="2:11" ht="12.75" customHeight="1">
      <c r="B674" s="13"/>
      <c r="C674" s="13"/>
      <c r="D674" s="13"/>
      <c r="E674" s="13"/>
      <c r="F674" s="13"/>
      <c r="G674" s="13"/>
      <c r="H674" s="13"/>
      <c r="I674" s="13"/>
      <c r="J674" s="13"/>
      <c r="K674" s="13"/>
    </row>
    <row r="675" spans="2:11" ht="12.75" customHeight="1">
      <c r="B675" s="13"/>
      <c r="C675" s="13"/>
      <c r="D675" s="13"/>
      <c r="E675" s="13"/>
      <c r="F675" s="13"/>
      <c r="G675" s="13"/>
      <c r="H675" s="13"/>
      <c r="I675" s="13"/>
      <c r="J675" s="13"/>
      <c r="K675" s="13"/>
    </row>
    <row r="676" spans="2:11" ht="12.75" customHeight="1">
      <c r="B676" s="13"/>
      <c r="C676" s="13"/>
      <c r="D676" s="13"/>
      <c r="E676" s="13"/>
      <c r="F676" s="13"/>
      <c r="G676" s="13"/>
      <c r="H676" s="13"/>
      <c r="I676" s="13"/>
      <c r="J676" s="13"/>
      <c r="K676" s="13"/>
    </row>
    <row r="677" spans="2:11" ht="12.75" customHeight="1">
      <c r="B677" s="13"/>
      <c r="C677" s="13"/>
      <c r="D677" s="13"/>
      <c r="E677" s="13"/>
      <c r="F677" s="13"/>
      <c r="G677" s="13"/>
      <c r="H677" s="13"/>
      <c r="I677" s="13"/>
      <c r="J677" s="13"/>
      <c r="K677" s="13"/>
    </row>
    <row r="678" spans="2:11" ht="12.75" customHeight="1">
      <c r="B678" s="13"/>
      <c r="C678" s="13"/>
      <c r="D678" s="13"/>
      <c r="E678" s="13"/>
      <c r="F678" s="13"/>
      <c r="G678" s="13"/>
      <c r="H678" s="13"/>
      <c r="I678" s="13"/>
      <c r="J678" s="13"/>
      <c r="K678" s="13"/>
    </row>
    <row r="679" spans="2:11" ht="12.75" customHeight="1">
      <c r="B679" s="13"/>
      <c r="C679" s="13"/>
      <c r="D679" s="13"/>
      <c r="E679" s="13"/>
      <c r="F679" s="13"/>
      <c r="G679" s="13"/>
      <c r="H679" s="13"/>
      <c r="I679" s="13"/>
      <c r="J679" s="13"/>
      <c r="K679" s="13"/>
    </row>
    <row r="680" spans="2:11" ht="12.75" customHeight="1">
      <c r="B680" s="13"/>
      <c r="C680" s="13"/>
      <c r="D680" s="13"/>
      <c r="E680" s="13"/>
      <c r="F680" s="13"/>
      <c r="G680" s="13"/>
      <c r="H680" s="13"/>
      <c r="I680" s="13"/>
      <c r="J680" s="13"/>
      <c r="K680" s="13"/>
    </row>
    <row r="681" spans="2:11" ht="12.75" customHeight="1">
      <c r="B681" s="13"/>
      <c r="C681" s="13"/>
      <c r="D681" s="13"/>
      <c r="E681" s="13"/>
      <c r="F681" s="13"/>
      <c r="G681" s="13"/>
      <c r="H681" s="13"/>
      <c r="I681" s="13"/>
      <c r="J681" s="13"/>
      <c r="K681" s="13"/>
    </row>
    <row r="682" spans="2:11" ht="12.75" customHeight="1">
      <c r="B682" s="13"/>
      <c r="C682" s="13"/>
      <c r="D682" s="13"/>
      <c r="E682" s="13"/>
      <c r="F682" s="13"/>
      <c r="G682" s="13"/>
      <c r="H682" s="13"/>
      <c r="I682" s="13"/>
      <c r="J682" s="13"/>
      <c r="K682" s="13"/>
    </row>
    <row r="683" spans="2:11" ht="12.75" customHeight="1">
      <c r="B683" s="13"/>
      <c r="C683" s="13"/>
      <c r="D683" s="13"/>
      <c r="E683" s="13"/>
      <c r="F683" s="13"/>
      <c r="G683" s="13"/>
      <c r="H683" s="13"/>
      <c r="I683" s="13"/>
      <c r="J683" s="13"/>
      <c r="K683" s="13"/>
    </row>
    <row r="684" spans="2:11" ht="12.75" customHeight="1">
      <c r="B684" s="13"/>
      <c r="C684" s="13"/>
      <c r="D684" s="13"/>
      <c r="E684" s="13"/>
      <c r="F684" s="13"/>
      <c r="G684" s="13"/>
      <c r="H684" s="13"/>
      <c r="I684" s="13"/>
      <c r="J684" s="13"/>
      <c r="K684" s="13"/>
    </row>
    <row r="685" spans="2:11" ht="12.75" customHeight="1">
      <c r="B685" s="13"/>
      <c r="C685" s="13"/>
      <c r="D685" s="13"/>
      <c r="E685" s="13"/>
      <c r="F685" s="13"/>
      <c r="G685" s="13"/>
      <c r="H685" s="13"/>
      <c r="I685" s="13"/>
      <c r="J685" s="13"/>
      <c r="K685" s="13"/>
    </row>
    <row r="686" spans="2:11" ht="12.75" customHeight="1">
      <c r="B686" s="13"/>
      <c r="C686" s="13"/>
      <c r="D686" s="13"/>
      <c r="E686" s="13"/>
      <c r="F686" s="13"/>
      <c r="G686" s="13"/>
      <c r="H686" s="13"/>
      <c r="I686" s="13"/>
      <c r="J686" s="13"/>
      <c r="K686" s="13"/>
    </row>
    <row r="687" spans="2:11" ht="12.75" customHeight="1">
      <c r="B687" s="13"/>
      <c r="C687" s="13"/>
      <c r="D687" s="13"/>
      <c r="E687" s="13"/>
      <c r="F687" s="13"/>
      <c r="G687" s="13"/>
      <c r="H687" s="13"/>
      <c r="I687" s="13"/>
      <c r="J687" s="13"/>
      <c r="K687" s="13"/>
    </row>
    <row r="688" spans="2:11" ht="12.75" customHeight="1">
      <c r="B688" s="13"/>
      <c r="C688" s="13"/>
      <c r="D688" s="13"/>
      <c r="E688" s="13"/>
      <c r="F688" s="13"/>
      <c r="G688" s="13"/>
      <c r="H688" s="13"/>
      <c r="I688" s="13"/>
      <c r="J688" s="13"/>
      <c r="K688" s="13"/>
    </row>
    <row r="689" spans="2:11" ht="12.75" customHeight="1">
      <c r="B689" s="13"/>
      <c r="C689" s="13"/>
      <c r="D689" s="13"/>
      <c r="E689" s="13"/>
      <c r="F689" s="13"/>
      <c r="G689" s="13"/>
      <c r="H689" s="13"/>
      <c r="I689" s="13"/>
      <c r="J689" s="13"/>
      <c r="K689" s="13"/>
    </row>
    <row r="690" spans="2:11" ht="12.75" customHeight="1">
      <c r="B690" s="13"/>
      <c r="C690" s="13"/>
      <c r="D690" s="13"/>
      <c r="E690" s="13"/>
      <c r="F690" s="13"/>
      <c r="G690" s="13"/>
      <c r="H690" s="13"/>
      <c r="I690" s="13"/>
      <c r="J690" s="13"/>
      <c r="K690" s="13"/>
    </row>
    <row r="691" spans="2:11" ht="12.75" customHeight="1">
      <c r="B691" s="13"/>
      <c r="C691" s="13"/>
      <c r="D691" s="13"/>
      <c r="E691" s="13"/>
      <c r="F691" s="13"/>
      <c r="G691" s="13"/>
      <c r="H691" s="13"/>
      <c r="I691" s="13"/>
      <c r="J691" s="13"/>
      <c r="K691" s="13"/>
    </row>
    <row r="692" spans="2:11" ht="12.75" customHeight="1">
      <c r="B692" s="13"/>
      <c r="C692" s="13"/>
      <c r="D692" s="13"/>
      <c r="E692" s="13"/>
      <c r="F692" s="13"/>
      <c r="G692" s="13"/>
      <c r="H692" s="13"/>
      <c r="I692" s="13"/>
      <c r="J692" s="13"/>
      <c r="K692" s="13"/>
    </row>
    <row r="693" spans="2:11" ht="12.75" customHeight="1">
      <c r="B693" s="13"/>
      <c r="C693" s="13"/>
      <c r="D693" s="13"/>
      <c r="E693" s="13"/>
      <c r="F693" s="13"/>
      <c r="G693" s="13"/>
      <c r="H693" s="13"/>
      <c r="I693" s="13"/>
      <c r="J693" s="13"/>
      <c r="K693" s="13"/>
    </row>
    <row r="694" spans="2:11" ht="12.75" customHeight="1">
      <c r="B694" s="13"/>
      <c r="C694" s="13"/>
      <c r="D694" s="13"/>
      <c r="E694" s="13"/>
      <c r="F694" s="13"/>
      <c r="G694" s="13"/>
      <c r="H694" s="13"/>
      <c r="I694" s="13"/>
      <c r="J694" s="13"/>
      <c r="K694" s="13"/>
    </row>
    <row r="695" spans="2:11" ht="12.75" customHeight="1">
      <c r="B695" s="13"/>
      <c r="C695" s="13"/>
      <c r="D695" s="13"/>
      <c r="E695" s="13"/>
      <c r="F695" s="13"/>
      <c r="G695" s="13"/>
      <c r="H695" s="13"/>
      <c r="I695" s="13"/>
      <c r="J695" s="13"/>
      <c r="K695" s="13"/>
    </row>
    <row r="696" spans="2:11" ht="12.75" customHeight="1">
      <c r="B696" s="13"/>
      <c r="C696" s="13"/>
      <c r="D696" s="13"/>
      <c r="E696" s="13"/>
      <c r="F696" s="13"/>
      <c r="G696" s="13"/>
      <c r="H696" s="13"/>
      <c r="I696" s="13"/>
      <c r="J696" s="13"/>
      <c r="K696" s="13"/>
    </row>
    <row r="697" spans="2:11" ht="12.75" customHeight="1"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spans="2:11" ht="12.75" customHeight="1">
      <c r="B698" s="13"/>
      <c r="C698" s="13"/>
      <c r="D698" s="13"/>
      <c r="E698" s="13"/>
      <c r="F698" s="13"/>
      <c r="G698" s="13"/>
      <c r="H698" s="13"/>
      <c r="I698" s="13"/>
      <c r="J698" s="13"/>
      <c r="K698" s="13"/>
    </row>
    <row r="699" spans="2:11" ht="12.75" customHeight="1">
      <c r="B699" s="13"/>
      <c r="C699" s="13"/>
      <c r="D699" s="13"/>
      <c r="E699" s="13"/>
      <c r="F699" s="13"/>
      <c r="G699" s="13"/>
      <c r="H699" s="13"/>
      <c r="I699" s="13"/>
      <c r="J699" s="13"/>
      <c r="K699" s="13"/>
    </row>
    <row r="700" spans="2:11" ht="12.75" customHeight="1">
      <c r="B700" s="13"/>
      <c r="C700" s="13"/>
      <c r="D700" s="13"/>
      <c r="E700" s="13"/>
      <c r="F700" s="13"/>
      <c r="G700" s="13"/>
      <c r="H700" s="13"/>
      <c r="I700" s="13"/>
      <c r="J700" s="13"/>
      <c r="K700" s="13"/>
    </row>
    <row r="701" spans="2:11" ht="12.75" customHeight="1">
      <c r="B701" s="13"/>
      <c r="C701" s="13"/>
      <c r="D701" s="13"/>
      <c r="E701" s="13"/>
      <c r="F701" s="13"/>
      <c r="G701" s="13"/>
      <c r="H701" s="13"/>
      <c r="I701" s="13"/>
      <c r="J701" s="13"/>
      <c r="K701" s="13"/>
    </row>
    <row r="702" spans="2:11" ht="12.75" customHeight="1">
      <c r="B702" s="13"/>
      <c r="C702" s="13"/>
      <c r="D702" s="13"/>
      <c r="E702" s="13"/>
      <c r="F702" s="13"/>
      <c r="G702" s="13"/>
      <c r="H702" s="13"/>
      <c r="I702" s="13"/>
      <c r="J702" s="13"/>
      <c r="K702" s="13"/>
    </row>
    <row r="703" spans="2:11" ht="12.75" customHeight="1">
      <c r="B703" s="13"/>
      <c r="C703" s="13"/>
      <c r="D703" s="13"/>
      <c r="E703" s="13"/>
      <c r="F703" s="13"/>
      <c r="G703" s="13"/>
      <c r="H703" s="13"/>
      <c r="I703" s="13"/>
      <c r="J703" s="13"/>
      <c r="K703" s="13"/>
    </row>
    <row r="704" spans="2:11" ht="12.75" customHeight="1">
      <c r="B704" s="13"/>
      <c r="C704" s="13"/>
      <c r="D704" s="13"/>
      <c r="E704" s="13"/>
      <c r="F704" s="13"/>
      <c r="G704" s="13"/>
      <c r="H704" s="13"/>
      <c r="I704" s="13"/>
      <c r="J704" s="13"/>
      <c r="K704" s="13"/>
    </row>
    <row r="705" spans="2:11" ht="12.75" customHeight="1">
      <c r="B705" s="13"/>
      <c r="C705" s="13"/>
      <c r="D705" s="13"/>
      <c r="E705" s="13"/>
      <c r="F705" s="13"/>
      <c r="G705" s="13"/>
      <c r="H705" s="13"/>
      <c r="I705" s="13"/>
      <c r="J705" s="13"/>
      <c r="K705" s="13"/>
    </row>
    <row r="706" spans="2:11" ht="12.75" customHeight="1">
      <c r="B706" s="13"/>
      <c r="C706" s="13"/>
      <c r="D706" s="13"/>
      <c r="E706" s="13"/>
      <c r="F706" s="13"/>
      <c r="G706" s="13"/>
      <c r="H706" s="13"/>
      <c r="I706" s="13"/>
      <c r="J706" s="13"/>
      <c r="K706" s="13"/>
    </row>
    <row r="707" spans="2:11" ht="12.75" customHeight="1">
      <c r="B707" s="13"/>
      <c r="C707" s="13"/>
      <c r="D707" s="13"/>
      <c r="E707" s="13"/>
      <c r="F707" s="13"/>
      <c r="G707" s="13"/>
      <c r="H707" s="13"/>
      <c r="I707" s="13"/>
      <c r="J707" s="13"/>
      <c r="K707" s="13"/>
    </row>
    <row r="708" spans="2:11" ht="12.75" customHeight="1">
      <c r="B708" s="13"/>
      <c r="C708" s="13"/>
      <c r="D708" s="13"/>
      <c r="E708" s="13"/>
      <c r="F708" s="13"/>
      <c r="G708" s="13"/>
      <c r="H708" s="13"/>
      <c r="I708" s="13"/>
      <c r="J708" s="13"/>
      <c r="K708" s="13"/>
    </row>
    <row r="709" spans="2:11" ht="12.75" customHeight="1">
      <c r="B709" s="13"/>
      <c r="C709" s="13"/>
      <c r="D709" s="13"/>
      <c r="E709" s="13"/>
      <c r="F709" s="13"/>
      <c r="G709" s="13"/>
      <c r="H709" s="13"/>
      <c r="I709" s="13"/>
      <c r="J709" s="13"/>
      <c r="K709" s="13"/>
    </row>
    <row r="710" spans="2:11" ht="12.75" customHeight="1">
      <c r="B710" s="13"/>
      <c r="C710" s="13"/>
      <c r="D710" s="13"/>
      <c r="E710" s="13"/>
      <c r="F710" s="13"/>
      <c r="G710" s="13"/>
      <c r="H710" s="13"/>
      <c r="I710" s="13"/>
      <c r="J710" s="13"/>
      <c r="K710" s="13"/>
    </row>
    <row r="711" spans="2:11" ht="12.75" customHeight="1">
      <c r="B711" s="13"/>
      <c r="C711" s="13"/>
      <c r="D711" s="13"/>
      <c r="E711" s="13"/>
      <c r="F711" s="13"/>
      <c r="G711" s="13"/>
      <c r="H711" s="13"/>
      <c r="I711" s="13"/>
      <c r="J711" s="13"/>
      <c r="K711" s="13"/>
    </row>
    <row r="712" spans="2:11" ht="12.75" customHeight="1">
      <c r="B712" s="13"/>
      <c r="C712" s="13"/>
      <c r="D712" s="13"/>
      <c r="E712" s="13"/>
      <c r="F712" s="13"/>
      <c r="G712" s="13"/>
      <c r="H712" s="13"/>
      <c r="I712" s="13"/>
      <c r="J712" s="13"/>
      <c r="K712" s="13"/>
    </row>
    <row r="713" spans="2:11" ht="12.75" customHeight="1">
      <c r="B713" s="13"/>
      <c r="C713" s="13"/>
      <c r="D713" s="13"/>
      <c r="E713" s="13"/>
      <c r="F713" s="13"/>
      <c r="G713" s="13"/>
      <c r="H713" s="13"/>
      <c r="I713" s="13"/>
      <c r="J713" s="13"/>
      <c r="K713" s="13"/>
    </row>
    <row r="714" spans="2:11" ht="12.75" customHeight="1">
      <c r="B714" s="13"/>
      <c r="C714" s="13"/>
      <c r="D714" s="13"/>
      <c r="E714" s="13"/>
      <c r="F714" s="13"/>
      <c r="G714" s="13"/>
      <c r="H714" s="13"/>
      <c r="I714" s="13"/>
      <c r="J714" s="13"/>
      <c r="K714" s="13"/>
    </row>
    <row r="715" spans="2:11" ht="12.75" customHeight="1">
      <c r="B715" s="13"/>
      <c r="C715" s="13"/>
      <c r="D715" s="13"/>
      <c r="E715" s="13"/>
      <c r="F715" s="13"/>
      <c r="G715" s="13"/>
      <c r="H715" s="13"/>
      <c r="I715" s="13"/>
      <c r="J715" s="13"/>
      <c r="K715" s="13"/>
    </row>
    <row r="716" spans="2:11" ht="12.75" customHeight="1">
      <c r="B716" s="13"/>
      <c r="C716" s="13"/>
      <c r="D716" s="13"/>
      <c r="E716" s="13"/>
      <c r="F716" s="13"/>
      <c r="G716" s="13"/>
      <c r="H716" s="13"/>
      <c r="I716" s="13"/>
      <c r="J716" s="13"/>
      <c r="K716" s="13"/>
    </row>
    <row r="717" spans="2:11" ht="12.75" customHeight="1">
      <c r="B717" s="13"/>
      <c r="C717" s="13"/>
      <c r="D717" s="13"/>
      <c r="E717" s="13"/>
      <c r="F717" s="13"/>
      <c r="G717" s="13"/>
      <c r="H717" s="13"/>
      <c r="I717" s="13"/>
      <c r="J717" s="13"/>
      <c r="K717" s="13"/>
    </row>
    <row r="718" spans="2:11" ht="12.75" customHeight="1">
      <c r="B718" s="13"/>
      <c r="C718" s="13"/>
      <c r="D718" s="13"/>
      <c r="E718" s="13"/>
      <c r="F718" s="13"/>
      <c r="G718" s="13"/>
      <c r="H718" s="13"/>
      <c r="I718" s="13"/>
      <c r="J718" s="13"/>
      <c r="K718" s="13"/>
    </row>
    <row r="719" spans="2:11" ht="12.75" customHeight="1">
      <c r="B719" s="13"/>
      <c r="C719" s="13"/>
      <c r="D719" s="13"/>
      <c r="E719" s="13"/>
      <c r="F719" s="13"/>
      <c r="G719" s="13"/>
      <c r="H719" s="13"/>
      <c r="I719" s="13"/>
      <c r="J719" s="13"/>
      <c r="K719" s="13"/>
    </row>
    <row r="720" spans="2:11" ht="12.75" customHeight="1">
      <c r="B720" s="13"/>
      <c r="C720" s="13"/>
      <c r="D720" s="13"/>
      <c r="E720" s="13"/>
      <c r="F720" s="13"/>
      <c r="G720" s="13"/>
      <c r="H720" s="13"/>
      <c r="I720" s="13"/>
      <c r="J720" s="13"/>
      <c r="K720" s="13"/>
    </row>
    <row r="721" spans="2:11" ht="12.75" customHeight="1">
      <c r="B721" s="13"/>
      <c r="C721" s="13"/>
      <c r="D721" s="13"/>
      <c r="E721" s="13"/>
      <c r="F721" s="13"/>
      <c r="G721" s="13"/>
      <c r="H721" s="13"/>
      <c r="I721" s="13"/>
      <c r="J721" s="13"/>
      <c r="K721" s="13"/>
    </row>
    <row r="722" spans="2:11" ht="12.75" customHeight="1">
      <c r="B722" s="13"/>
      <c r="C722" s="13"/>
      <c r="D722" s="13"/>
      <c r="E722" s="13"/>
      <c r="F722" s="13"/>
      <c r="G722" s="13"/>
      <c r="H722" s="13"/>
      <c r="I722" s="13"/>
      <c r="J722" s="13"/>
      <c r="K722" s="13"/>
    </row>
    <row r="723" spans="2:11" ht="12.75" customHeight="1">
      <c r="B723" s="13"/>
      <c r="C723" s="13"/>
      <c r="D723" s="13"/>
      <c r="E723" s="13"/>
      <c r="F723" s="13"/>
      <c r="G723" s="13"/>
      <c r="H723" s="13"/>
      <c r="I723" s="13"/>
      <c r="J723" s="13"/>
      <c r="K723" s="13"/>
    </row>
    <row r="724" spans="2:11" ht="12.75" customHeight="1">
      <c r="B724" s="13"/>
      <c r="C724" s="13"/>
      <c r="D724" s="13"/>
      <c r="E724" s="13"/>
      <c r="F724" s="13"/>
      <c r="G724" s="13"/>
      <c r="H724" s="13"/>
      <c r="I724" s="13"/>
      <c r="J724" s="13"/>
      <c r="K724" s="13"/>
    </row>
    <row r="725" spans="2:11" ht="12.75" customHeight="1">
      <c r="B725" s="13"/>
      <c r="C725" s="13"/>
      <c r="D725" s="13"/>
      <c r="E725" s="13"/>
      <c r="F725" s="13"/>
      <c r="G725" s="13"/>
      <c r="H725" s="13"/>
      <c r="I725" s="13"/>
      <c r="J725" s="13"/>
      <c r="K725" s="13"/>
    </row>
    <row r="726" spans="2:11" ht="12.75" customHeight="1">
      <c r="B726" s="13"/>
      <c r="C726" s="13"/>
      <c r="D726" s="13"/>
      <c r="E726" s="13"/>
      <c r="F726" s="13"/>
      <c r="G726" s="13"/>
      <c r="H726" s="13"/>
      <c r="I726" s="13"/>
      <c r="J726" s="13"/>
      <c r="K726" s="13"/>
    </row>
    <row r="727" spans="2:11" ht="12.75" customHeight="1">
      <c r="B727" s="13"/>
      <c r="C727" s="13"/>
      <c r="D727" s="13"/>
      <c r="E727" s="13"/>
      <c r="F727" s="13"/>
      <c r="G727" s="13"/>
      <c r="H727" s="13"/>
      <c r="I727" s="13"/>
      <c r="J727" s="13"/>
      <c r="K727" s="13"/>
    </row>
    <row r="728" spans="2:11" ht="12.75" customHeight="1">
      <c r="B728" s="13"/>
      <c r="C728" s="13"/>
      <c r="D728" s="13"/>
      <c r="E728" s="13"/>
      <c r="F728" s="13"/>
      <c r="G728" s="13"/>
      <c r="H728" s="13"/>
      <c r="I728" s="13"/>
      <c r="J728" s="13"/>
      <c r="K728" s="13"/>
    </row>
    <row r="729" spans="2:11" ht="12.75" customHeight="1">
      <c r="B729" s="13"/>
      <c r="C729" s="13"/>
      <c r="D729" s="13"/>
      <c r="E729" s="13"/>
      <c r="F729" s="13"/>
      <c r="G729" s="13"/>
      <c r="H729" s="13"/>
      <c r="I729" s="13"/>
      <c r="J729" s="13"/>
      <c r="K729" s="13"/>
    </row>
    <row r="730" spans="2:11" ht="12.75" customHeight="1">
      <c r="B730" s="13"/>
      <c r="C730" s="13"/>
      <c r="D730" s="13"/>
      <c r="E730" s="13"/>
      <c r="F730" s="13"/>
      <c r="G730" s="13"/>
      <c r="H730" s="13"/>
      <c r="I730" s="13"/>
      <c r="J730" s="13"/>
      <c r="K730" s="13"/>
    </row>
    <row r="731" spans="2:11" ht="12.75" customHeight="1">
      <c r="B731" s="13"/>
      <c r="C731" s="13"/>
      <c r="D731" s="13"/>
      <c r="E731" s="13"/>
      <c r="F731" s="13"/>
      <c r="G731" s="13"/>
      <c r="H731" s="13"/>
      <c r="I731" s="13"/>
      <c r="J731" s="13"/>
      <c r="K731" s="13"/>
    </row>
    <row r="732" spans="2:11" ht="12.75" customHeight="1">
      <c r="B732" s="13"/>
      <c r="C732" s="13"/>
      <c r="D732" s="13"/>
      <c r="E732" s="13"/>
      <c r="F732" s="13"/>
      <c r="G732" s="13"/>
      <c r="H732" s="13"/>
      <c r="I732" s="13"/>
      <c r="J732" s="13"/>
      <c r="K732" s="13"/>
    </row>
    <row r="733" spans="2:11" ht="12.75" customHeight="1">
      <c r="B733" s="13"/>
      <c r="C733" s="13"/>
      <c r="D733" s="13"/>
      <c r="E733" s="13"/>
      <c r="F733" s="13"/>
      <c r="G733" s="13"/>
      <c r="H733" s="13"/>
      <c r="I733" s="13"/>
      <c r="J733" s="13"/>
      <c r="K733" s="13"/>
    </row>
    <row r="734" spans="2:11" ht="12.75" customHeight="1">
      <c r="B734" s="13"/>
      <c r="C734" s="13"/>
      <c r="D734" s="13"/>
      <c r="E734" s="13"/>
      <c r="F734" s="13"/>
      <c r="G734" s="13"/>
      <c r="H734" s="13"/>
      <c r="I734" s="13"/>
      <c r="J734" s="13"/>
      <c r="K734" s="13"/>
    </row>
    <row r="735" spans="2:11" ht="12.75" customHeight="1">
      <c r="B735" s="13"/>
      <c r="C735" s="13"/>
      <c r="D735" s="13"/>
      <c r="E735" s="13"/>
      <c r="F735" s="13"/>
      <c r="G735" s="13"/>
      <c r="H735" s="13"/>
      <c r="I735" s="13"/>
      <c r="J735" s="13"/>
      <c r="K735" s="13"/>
    </row>
    <row r="736" spans="2:11" ht="12.75" customHeight="1">
      <c r="B736" s="13"/>
      <c r="C736" s="13"/>
      <c r="D736" s="13"/>
      <c r="E736" s="13"/>
      <c r="F736" s="13"/>
      <c r="G736" s="13"/>
      <c r="H736" s="13"/>
      <c r="I736" s="13"/>
      <c r="J736" s="13"/>
      <c r="K736" s="13"/>
    </row>
    <row r="737" spans="2:11" ht="12.75" customHeight="1">
      <c r="B737" s="13"/>
      <c r="C737" s="13"/>
      <c r="D737" s="13"/>
      <c r="E737" s="13"/>
      <c r="F737" s="13"/>
      <c r="G737" s="13"/>
      <c r="H737" s="13"/>
      <c r="I737" s="13"/>
      <c r="J737" s="13"/>
      <c r="K737" s="13"/>
    </row>
    <row r="738" spans="2:11" ht="12.75" customHeight="1">
      <c r="B738" s="13"/>
      <c r="C738" s="13"/>
      <c r="D738" s="13"/>
      <c r="E738" s="13"/>
      <c r="F738" s="13"/>
      <c r="G738" s="13"/>
      <c r="H738" s="13"/>
      <c r="I738" s="13"/>
      <c r="J738" s="13"/>
      <c r="K738" s="13"/>
    </row>
    <row r="739" spans="2:11" ht="12.75" customHeight="1">
      <c r="B739" s="13"/>
      <c r="C739" s="13"/>
      <c r="D739" s="13"/>
      <c r="E739" s="13"/>
      <c r="F739" s="13"/>
      <c r="G739" s="13"/>
      <c r="H739" s="13"/>
      <c r="I739" s="13"/>
      <c r="J739" s="13"/>
      <c r="K739" s="13"/>
    </row>
    <row r="740" spans="2:11" ht="12.75" customHeight="1">
      <c r="B740" s="13"/>
      <c r="C740" s="13"/>
      <c r="D740" s="13"/>
      <c r="E740" s="13"/>
      <c r="F740" s="13"/>
      <c r="G740" s="13"/>
      <c r="H740" s="13"/>
      <c r="I740" s="13"/>
      <c r="J740" s="13"/>
      <c r="K740" s="13"/>
    </row>
    <row r="741" spans="2:11" ht="12.75" customHeight="1">
      <c r="B741" s="13"/>
      <c r="C741" s="13"/>
      <c r="D741" s="13"/>
      <c r="E741" s="13"/>
      <c r="F741" s="13"/>
      <c r="G741" s="13"/>
      <c r="H741" s="13"/>
      <c r="I741" s="13"/>
      <c r="J741" s="13"/>
      <c r="K741" s="13"/>
    </row>
    <row r="742" spans="2:11" ht="12.75" customHeight="1">
      <c r="B742" s="13"/>
      <c r="C742" s="13"/>
      <c r="D742" s="13"/>
      <c r="E742" s="13"/>
      <c r="F742" s="13"/>
      <c r="G742" s="13"/>
      <c r="H742" s="13"/>
      <c r="I742" s="13"/>
      <c r="J742" s="13"/>
      <c r="K742" s="13"/>
    </row>
    <row r="743" spans="2:11" ht="12.75" customHeight="1">
      <c r="B743" s="13"/>
      <c r="C743" s="13"/>
      <c r="D743" s="13"/>
      <c r="E743" s="13"/>
      <c r="F743" s="13"/>
      <c r="G743" s="13"/>
      <c r="H743" s="13"/>
      <c r="I743" s="13"/>
      <c r="J743" s="13"/>
      <c r="K743" s="13"/>
    </row>
    <row r="744" spans="2:11" ht="12.75" customHeight="1">
      <c r="B744" s="13"/>
      <c r="C744" s="13"/>
      <c r="D744" s="13"/>
      <c r="E744" s="13"/>
      <c r="F744" s="13"/>
      <c r="G744" s="13"/>
      <c r="H744" s="13"/>
      <c r="I744" s="13"/>
      <c r="J744" s="13"/>
      <c r="K744" s="13"/>
    </row>
    <row r="745" spans="2:11" ht="12.75" customHeight="1">
      <c r="B745" s="13"/>
      <c r="C745" s="13"/>
      <c r="D745" s="13"/>
      <c r="E745" s="13"/>
      <c r="F745" s="13"/>
      <c r="G745" s="13"/>
      <c r="H745" s="13"/>
      <c r="I745" s="13"/>
      <c r="J745" s="13"/>
      <c r="K745" s="13"/>
    </row>
    <row r="746" spans="2:11" ht="12.75" customHeight="1">
      <c r="B746" s="13"/>
      <c r="C746" s="13"/>
      <c r="D746" s="13"/>
      <c r="E746" s="13"/>
      <c r="F746" s="13"/>
      <c r="G746" s="13"/>
      <c r="H746" s="13"/>
      <c r="I746" s="13"/>
      <c r="J746" s="13"/>
      <c r="K746" s="13"/>
    </row>
    <row r="747" spans="2:11" ht="12.75" customHeight="1">
      <c r="B747" s="13"/>
      <c r="C747" s="13"/>
      <c r="D747" s="13"/>
      <c r="E747" s="13"/>
      <c r="F747" s="13"/>
      <c r="G747" s="13"/>
      <c r="H747" s="13"/>
      <c r="I747" s="13"/>
      <c r="J747" s="13"/>
      <c r="K747" s="13"/>
    </row>
    <row r="748" spans="2:11" ht="12.75" customHeight="1">
      <c r="B748" s="13"/>
      <c r="C748" s="13"/>
      <c r="D748" s="13"/>
      <c r="E748" s="13"/>
      <c r="F748" s="13"/>
      <c r="G748" s="13"/>
      <c r="H748" s="13"/>
      <c r="I748" s="13"/>
      <c r="J748" s="13"/>
      <c r="K748" s="13"/>
    </row>
    <row r="749" spans="2:11" ht="12.75" customHeight="1">
      <c r="B749" s="13"/>
      <c r="C749" s="13"/>
      <c r="D749" s="13"/>
      <c r="E749" s="13"/>
      <c r="F749" s="13"/>
      <c r="G749" s="13"/>
      <c r="H749" s="13"/>
      <c r="I749" s="13"/>
      <c r="J749" s="13"/>
      <c r="K749" s="13"/>
    </row>
    <row r="750" spans="2:11" ht="12.75" customHeight="1">
      <c r="B750" s="13"/>
      <c r="C750" s="13"/>
      <c r="D750" s="13"/>
      <c r="E750" s="13"/>
      <c r="F750" s="13"/>
      <c r="G750" s="13"/>
      <c r="H750" s="13"/>
      <c r="I750" s="13"/>
      <c r="J750" s="13"/>
      <c r="K750" s="13"/>
    </row>
    <row r="751" spans="2:11" ht="12.75" customHeight="1">
      <c r="B751" s="13"/>
      <c r="C751" s="13"/>
      <c r="D751" s="13"/>
      <c r="E751" s="13"/>
      <c r="F751" s="13"/>
      <c r="G751" s="13"/>
      <c r="H751" s="13"/>
      <c r="I751" s="13"/>
      <c r="J751" s="13"/>
      <c r="K751" s="13"/>
    </row>
    <row r="752" spans="2:11" ht="12.75" customHeight="1">
      <c r="B752" s="13"/>
      <c r="C752" s="13"/>
      <c r="D752" s="13"/>
      <c r="E752" s="13"/>
      <c r="F752" s="13"/>
      <c r="G752" s="13"/>
      <c r="H752" s="13"/>
      <c r="I752" s="13"/>
      <c r="J752" s="13"/>
      <c r="K752" s="13"/>
    </row>
    <row r="753" spans="2:11" ht="12.75" customHeight="1">
      <c r="B753" s="13"/>
      <c r="C753" s="13"/>
      <c r="D753" s="13"/>
      <c r="E753" s="13"/>
      <c r="F753" s="13"/>
      <c r="G753" s="13"/>
      <c r="H753" s="13"/>
      <c r="I753" s="13"/>
      <c r="J753" s="13"/>
      <c r="K753" s="13"/>
    </row>
    <row r="754" spans="2:11" ht="12.75" customHeight="1">
      <c r="B754" s="13"/>
      <c r="C754" s="13"/>
      <c r="D754" s="13"/>
      <c r="E754" s="13"/>
      <c r="F754" s="13"/>
      <c r="G754" s="13"/>
      <c r="H754" s="13"/>
      <c r="I754" s="13"/>
      <c r="J754" s="13"/>
      <c r="K754" s="13"/>
    </row>
    <row r="755" spans="2:11" ht="12.75" customHeight="1">
      <c r="B755" s="13"/>
      <c r="C755" s="13"/>
      <c r="D755" s="13"/>
      <c r="E755" s="13"/>
      <c r="F755" s="13"/>
      <c r="G755" s="13"/>
      <c r="H755" s="13"/>
      <c r="I755" s="13"/>
      <c r="J755" s="13"/>
      <c r="K755" s="13"/>
    </row>
    <row r="756" spans="2:11" ht="12.75" customHeight="1">
      <c r="B756" s="13"/>
      <c r="C756" s="13"/>
      <c r="D756" s="13"/>
      <c r="E756" s="13"/>
      <c r="F756" s="13"/>
      <c r="G756" s="13"/>
      <c r="H756" s="13"/>
      <c r="I756" s="13"/>
      <c r="J756" s="13"/>
      <c r="K756" s="13"/>
    </row>
    <row r="757" spans="2:11" ht="12.75" customHeight="1">
      <c r="B757" s="13"/>
      <c r="C757" s="13"/>
      <c r="D757" s="13"/>
      <c r="E757" s="13"/>
      <c r="F757" s="13"/>
      <c r="G757" s="13"/>
      <c r="H757" s="13"/>
      <c r="I757" s="13"/>
      <c r="J757" s="13"/>
      <c r="K757" s="13"/>
    </row>
    <row r="758" spans="2:11" ht="12.75" customHeight="1">
      <c r="B758" s="13"/>
      <c r="C758" s="13"/>
      <c r="D758" s="13"/>
      <c r="E758" s="13"/>
      <c r="F758" s="13"/>
      <c r="G758" s="13"/>
      <c r="H758" s="13"/>
      <c r="I758" s="13"/>
      <c r="J758" s="13"/>
      <c r="K758" s="13"/>
    </row>
    <row r="759" spans="2:11" ht="12.75" customHeight="1">
      <c r="B759" s="13"/>
      <c r="C759" s="13"/>
      <c r="D759" s="13"/>
      <c r="E759" s="13"/>
      <c r="F759" s="13"/>
      <c r="G759" s="13"/>
      <c r="H759" s="13"/>
      <c r="I759" s="13"/>
      <c r="J759" s="13"/>
      <c r="K759" s="13"/>
    </row>
    <row r="760" spans="2:11" ht="12.75" customHeight="1">
      <c r="B760" s="13"/>
      <c r="C760" s="13"/>
      <c r="D760" s="13"/>
      <c r="E760" s="13"/>
      <c r="F760" s="13"/>
      <c r="G760" s="13"/>
      <c r="H760" s="13"/>
      <c r="I760" s="13"/>
      <c r="J760" s="13"/>
      <c r="K760" s="13"/>
    </row>
    <row r="761" spans="2:11" ht="12.75" customHeight="1">
      <c r="B761" s="13"/>
      <c r="C761" s="13"/>
      <c r="D761" s="13"/>
      <c r="E761" s="13"/>
      <c r="F761" s="13"/>
      <c r="G761" s="13"/>
      <c r="H761" s="13"/>
      <c r="I761" s="13"/>
      <c r="J761" s="13"/>
      <c r="K761" s="13"/>
    </row>
    <row r="762" spans="2:11" ht="12.75" customHeight="1">
      <c r="B762" s="13"/>
      <c r="C762" s="13"/>
      <c r="D762" s="13"/>
      <c r="E762" s="13"/>
      <c r="F762" s="13"/>
      <c r="G762" s="13"/>
      <c r="H762" s="13"/>
      <c r="I762" s="13"/>
      <c r="J762" s="13"/>
      <c r="K762" s="13"/>
    </row>
    <row r="763" spans="2:11" ht="12.75" customHeight="1">
      <c r="B763" s="13"/>
      <c r="C763" s="13"/>
      <c r="D763" s="13"/>
      <c r="E763" s="13"/>
      <c r="F763" s="13"/>
      <c r="G763" s="13"/>
      <c r="H763" s="13"/>
      <c r="I763" s="13"/>
      <c r="J763" s="13"/>
      <c r="K763" s="13"/>
    </row>
    <row r="764" spans="2:11" ht="12.75" customHeight="1">
      <c r="B764" s="13"/>
      <c r="C764" s="13"/>
      <c r="D764" s="13"/>
      <c r="E764" s="13"/>
      <c r="F764" s="13"/>
      <c r="G764" s="13"/>
      <c r="H764" s="13"/>
      <c r="I764" s="13"/>
      <c r="J764" s="13"/>
      <c r="K764" s="13"/>
    </row>
    <row r="765" spans="2:11" ht="12.75" customHeight="1">
      <c r="B765" s="13"/>
      <c r="C765" s="13"/>
      <c r="D765" s="13"/>
      <c r="E765" s="13"/>
      <c r="F765" s="13"/>
      <c r="G765" s="13"/>
      <c r="H765" s="13"/>
      <c r="I765" s="13"/>
      <c r="J765" s="13"/>
      <c r="K765" s="13"/>
    </row>
    <row r="766" spans="2:11" ht="12.75" customHeight="1">
      <c r="B766" s="13"/>
      <c r="C766" s="13"/>
      <c r="D766" s="13"/>
      <c r="E766" s="13"/>
      <c r="F766" s="13"/>
      <c r="G766" s="13"/>
      <c r="H766" s="13"/>
      <c r="I766" s="13"/>
      <c r="J766" s="13"/>
      <c r="K766" s="13"/>
    </row>
    <row r="767" spans="2:11" ht="12.75" customHeight="1">
      <c r="B767" s="13"/>
      <c r="C767" s="13"/>
      <c r="D767" s="13"/>
      <c r="E767" s="13"/>
      <c r="F767" s="13"/>
      <c r="G767" s="13"/>
      <c r="H767" s="13"/>
      <c r="I767" s="13"/>
      <c r="J767" s="13"/>
      <c r="K767" s="13"/>
    </row>
    <row r="768" spans="2:11" ht="12.75" customHeight="1">
      <c r="B768" s="13"/>
      <c r="C768" s="13"/>
      <c r="D768" s="13"/>
      <c r="E768" s="13"/>
      <c r="F768" s="13"/>
      <c r="G768" s="13"/>
      <c r="H768" s="13"/>
      <c r="I768" s="13"/>
      <c r="J768" s="13"/>
      <c r="K768" s="13"/>
    </row>
    <row r="769" spans="2:11" ht="12.75" customHeight="1">
      <c r="B769" s="13"/>
      <c r="C769" s="13"/>
      <c r="D769" s="13"/>
      <c r="E769" s="13"/>
      <c r="F769" s="13"/>
      <c r="G769" s="13"/>
      <c r="H769" s="13"/>
      <c r="I769" s="13"/>
      <c r="J769" s="13"/>
      <c r="K769" s="13"/>
    </row>
    <row r="770" spans="2:11" ht="12.75" customHeight="1">
      <c r="B770" s="13"/>
      <c r="C770" s="13"/>
      <c r="D770" s="13"/>
      <c r="E770" s="13"/>
      <c r="F770" s="13"/>
      <c r="G770" s="13"/>
      <c r="H770" s="13"/>
      <c r="I770" s="13"/>
      <c r="J770" s="13"/>
      <c r="K770" s="13"/>
    </row>
    <row r="771" spans="2:11" ht="12.75" customHeight="1">
      <c r="B771" s="13"/>
      <c r="C771" s="13"/>
      <c r="D771" s="13"/>
      <c r="E771" s="13"/>
      <c r="F771" s="13"/>
      <c r="G771" s="13"/>
      <c r="H771" s="13"/>
      <c r="I771" s="13"/>
      <c r="J771" s="13"/>
      <c r="K771" s="13"/>
    </row>
    <row r="772" spans="2:11" ht="12.75" customHeight="1">
      <c r="B772" s="13"/>
      <c r="C772" s="13"/>
      <c r="D772" s="13"/>
      <c r="E772" s="13"/>
      <c r="F772" s="13"/>
      <c r="G772" s="13"/>
      <c r="H772" s="13"/>
      <c r="I772" s="13"/>
      <c r="J772" s="13"/>
      <c r="K772" s="13"/>
    </row>
    <row r="773" spans="2:11" ht="12.75" customHeight="1">
      <c r="B773" s="13"/>
      <c r="C773" s="13"/>
      <c r="D773" s="13"/>
      <c r="E773" s="13"/>
      <c r="F773" s="13"/>
      <c r="G773" s="13"/>
      <c r="H773" s="13"/>
      <c r="I773" s="13"/>
      <c r="J773" s="13"/>
      <c r="K773" s="13"/>
    </row>
    <row r="774" spans="2:11" ht="12.75" customHeight="1">
      <c r="B774" s="13"/>
      <c r="C774" s="13"/>
      <c r="D774" s="13"/>
      <c r="E774" s="13"/>
      <c r="F774" s="13"/>
      <c r="G774" s="13"/>
      <c r="H774" s="13"/>
      <c r="I774" s="13"/>
      <c r="J774" s="13"/>
      <c r="K774" s="13"/>
    </row>
    <row r="775" spans="2:11" ht="12.75" customHeight="1">
      <c r="B775" s="13"/>
      <c r="C775" s="13"/>
      <c r="D775" s="13"/>
      <c r="E775" s="13"/>
      <c r="F775" s="13"/>
      <c r="G775" s="13"/>
      <c r="H775" s="13"/>
      <c r="I775" s="13"/>
      <c r="J775" s="13"/>
      <c r="K775" s="13"/>
    </row>
    <row r="776" spans="2:11" ht="12.75" customHeight="1">
      <c r="B776" s="13"/>
      <c r="C776" s="13"/>
      <c r="D776" s="13"/>
      <c r="E776" s="13"/>
      <c r="F776" s="13"/>
      <c r="G776" s="13"/>
      <c r="H776" s="13"/>
      <c r="I776" s="13"/>
      <c r="J776" s="13"/>
      <c r="K776" s="13"/>
    </row>
    <row r="777" spans="2:11" ht="12.75" customHeight="1">
      <c r="B777" s="13"/>
      <c r="C777" s="13"/>
      <c r="D777" s="13"/>
      <c r="E777" s="13"/>
      <c r="F777" s="13"/>
      <c r="G777" s="13"/>
      <c r="H777" s="13"/>
      <c r="I777" s="13"/>
      <c r="J777" s="13"/>
      <c r="K777" s="13"/>
    </row>
    <row r="778" spans="2:11" ht="12.75" customHeight="1">
      <c r="B778" s="13"/>
      <c r="C778" s="13"/>
      <c r="D778" s="13"/>
      <c r="E778" s="13"/>
      <c r="F778" s="13"/>
      <c r="G778" s="13"/>
      <c r="H778" s="13"/>
      <c r="I778" s="13"/>
      <c r="J778" s="13"/>
      <c r="K778" s="13"/>
    </row>
    <row r="779" spans="2:11" ht="12.75" customHeight="1">
      <c r="B779" s="13"/>
      <c r="C779" s="13"/>
      <c r="D779" s="13"/>
      <c r="E779" s="13"/>
      <c r="F779" s="13"/>
      <c r="G779" s="13"/>
      <c r="H779" s="13"/>
      <c r="I779" s="13"/>
      <c r="J779" s="13"/>
      <c r="K779" s="13"/>
    </row>
    <row r="780" spans="2:11" ht="12.75" customHeight="1">
      <c r="B780" s="13"/>
      <c r="C780" s="13"/>
      <c r="D780" s="13"/>
      <c r="E780" s="13"/>
      <c r="F780" s="13"/>
      <c r="G780" s="13"/>
      <c r="H780" s="13"/>
      <c r="I780" s="13"/>
      <c r="J780" s="13"/>
      <c r="K780" s="13"/>
    </row>
    <row r="781" spans="2:11" ht="12.75" customHeight="1">
      <c r="B781" s="13"/>
      <c r="C781" s="13"/>
      <c r="D781" s="13"/>
      <c r="E781" s="13"/>
      <c r="F781" s="13"/>
      <c r="G781" s="13"/>
      <c r="H781" s="13"/>
      <c r="I781" s="13"/>
      <c r="J781" s="13"/>
      <c r="K781" s="13"/>
    </row>
    <row r="782" spans="2:11" ht="12.75" customHeight="1">
      <c r="B782" s="13"/>
      <c r="C782" s="13"/>
      <c r="D782" s="13"/>
      <c r="E782" s="13"/>
      <c r="F782" s="13"/>
      <c r="G782" s="13"/>
      <c r="H782" s="13"/>
      <c r="I782" s="13"/>
      <c r="J782" s="13"/>
      <c r="K782" s="13"/>
    </row>
    <row r="783" spans="2:11" ht="12.75" customHeight="1">
      <c r="B783" s="13"/>
      <c r="C783" s="13"/>
      <c r="D783" s="13"/>
      <c r="E783" s="13"/>
      <c r="F783" s="13"/>
      <c r="G783" s="13"/>
      <c r="H783" s="13"/>
      <c r="I783" s="13"/>
      <c r="J783" s="13"/>
      <c r="K783" s="13"/>
    </row>
    <row r="784" spans="2:11" ht="12.75" customHeight="1">
      <c r="B784" s="13"/>
      <c r="C784" s="13"/>
      <c r="D784" s="13"/>
      <c r="E784" s="13"/>
      <c r="F784" s="13"/>
      <c r="G784" s="13"/>
      <c r="H784" s="13"/>
      <c r="I784" s="13"/>
      <c r="J784" s="13"/>
      <c r="K784" s="13"/>
    </row>
    <row r="785" spans="2:11" ht="12.75" customHeight="1">
      <c r="B785" s="13"/>
      <c r="C785" s="13"/>
      <c r="D785" s="13"/>
      <c r="E785" s="13"/>
      <c r="F785" s="13"/>
      <c r="G785" s="13"/>
      <c r="H785" s="13"/>
      <c r="I785" s="13"/>
      <c r="J785" s="13"/>
      <c r="K785" s="13"/>
    </row>
    <row r="786" spans="2:11" ht="12.75" customHeight="1">
      <c r="B786" s="13"/>
      <c r="C786" s="13"/>
      <c r="D786" s="13"/>
      <c r="E786" s="13"/>
      <c r="F786" s="13"/>
      <c r="G786" s="13"/>
      <c r="H786" s="13"/>
      <c r="I786" s="13"/>
      <c r="J786" s="13"/>
      <c r="K786" s="13"/>
    </row>
    <row r="787" spans="2:11" ht="12.75" customHeight="1">
      <c r="B787" s="13"/>
      <c r="C787" s="13"/>
      <c r="D787" s="13"/>
      <c r="E787" s="13"/>
      <c r="F787" s="13"/>
      <c r="G787" s="13"/>
      <c r="H787" s="13"/>
      <c r="I787" s="13"/>
      <c r="J787" s="13"/>
      <c r="K787" s="13"/>
    </row>
    <row r="788" spans="2:11" ht="12.75" customHeight="1">
      <c r="B788" s="13"/>
      <c r="C788" s="13"/>
      <c r="D788" s="13"/>
      <c r="E788" s="13"/>
      <c r="F788" s="13"/>
      <c r="G788" s="13"/>
      <c r="H788" s="13"/>
      <c r="I788" s="13"/>
      <c r="J788" s="13"/>
      <c r="K788" s="13"/>
    </row>
    <row r="789" spans="2:11" ht="12.75" customHeight="1">
      <c r="B789" s="13"/>
      <c r="C789" s="13"/>
      <c r="D789" s="13"/>
      <c r="E789" s="13"/>
      <c r="F789" s="13"/>
      <c r="G789" s="13"/>
      <c r="H789" s="13"/>
      <c r="I789" s="13"/>
      <c r="J789" s="13"/>
      <c r="K789" s="13"/>
    </row>
    <row r="790" spans="2:11" ht="12.75" customHeight="1">
      <c r="B790" s="13"/>
      <c r="C790" s="13"/>
      <c r="D790" s="13"/>
      <c r="E790" s="13"/>
      <c r="F790" s="13"/>
      <c r="G790" s="13"/>
      <c r="H790" s="13"/>
      <c r="I790" s="13"/>
      <c r="J790" s="13"/>
      <c r="K790" s="13"/>
    </row>
    <row r="791" spans="2:11" ht="12.75" customHeight="1">
      <c r="B791" s="13"/>
      <c r="C791" s="13"/>
      <c r="D791" s="13"/>
      <c r="E791" s="13"/>
      <c r="F791" s="13"/>
      <c r="G791" s="13"/>
      <c r="H791" s="13"/>
      <c r="I791" s="13"/>
      <c r="J791" s="13"/>
      <c r="K791" s="13"/>
    </row>
    <row r="792" spans="2:11" ht="12.75" customHeight="1">
      <c r="B792" s="13"/>
      <c r="C792" s="13"/>
      <c r="D792" s="13"/>
      <c r="E792" s="13"/>
      <c r="F792" s="13"/>
      <c r="G792" s="13"/>
      <c r="H792" s="13"/>
      <c r="I792" s="13"/>
      <c r="J792" s="13"/>
      <c r="K792" s="13"/>
    </row>
    <row r="793" spans="2:11" ht="12.75" customHeight="1">
      <c r="B793" s="13"/>
      <c r="C793" s="13"/>
      <c r="D793" s="13"/>
      <c r="E793" s="13"/>
      <c r="F793" s="13"/>
      <c r="G793" s="13"/>
      <c r="H793" s="13"/>
      <c r="I793" s="13"/>
      <c r="J793" s="13"/>
      <c r="K793" s="13"/>
    </row>
    <row r="794" spans="2:11" ht="12.75" customHeight="1">
      <c r="B794" s="13"/>
      <c r="C794" s="13"/>
      <c r="D794" s="13"/>
      <c r="E794" s="13"/>
      <c r="F794" s="13"/>
      <c r="G794" s="13"/>
      <c r="H794" s="13"/>
      <c r="I794" s="13"/>
      <c r="J794" s="13"/>
      <c r="K794" s="13"/>
    </row>
    <row r="795" spans="2:11" ht="12.75" customHeight="1">
      <c r="B795" s="13"/>
      <c r="C795" s="13"/>
      <c r="D795" s="13"/>
      <c r="E795" s="13"/>
      <c r="F795" s="13"/>
      <c r="G795" s="13"/>
      <c r="H795" s="13"/>
      <c r="I795" s="13"/>
      <c r="J795" s="13"/>
      <c r="K795" s="13"/>
    </row>
    <row r="796" spans="2:11" ht="12.75" customHeight="1">
      <c r="B796" s="13"/>
      <c r="C796" s="13"/>
      <c r="D796" s="13"/>
      <c r="E796" s="13"/>
      <c r="F796" s="13"/>
      <c r="G796" s="13"/>
      <c r="H796" s="13"/>
      <c r="I796" s="13"/>
      <c r="J796" s="13"/>
      <c r="K796" s="13"/>
    </row>
    <row r="797" spans="2:11" ht="12.75" customHeight="1">
      <c r="B797" s="13"/>
      <c r="C797" s="13"/>
      <c r="D797" s="13"/>
      <c r="E797" s="13"/>
      <c r="F797" s="13"/>
      <c r="G797" s="13"/>
      <c r="H797" s="13"/>
      <c r="I797" s="13"/>
      <c r="J797" s="13"/>
      <c r="K797" s="13"/>
    </row>
    <row r="798" spans="2:11" ht="12.75" customHeight="1">
      <c r="B798" s="13"/>
      <c r="C798" s="13"/>
      <c r="D798" s="13"/>
      <c r="E798" s="13"/>
      <c r="F798" s="13"/>
      <c r="G798" s="13"/>
      <c r="H798" s="13"/>
      <c r="I798" s="13"/>
      <c r="J798" s="13"/>
      <c r="K798" s="13"/>
    </row>
    <row r="799" spans="2:11" ht="12.75" customHeight="1">
      <c r="B799" s="13"/>
      <c r="C799" s="13"/>
      <c r="D799" s="13"/>
      <c r="E799" s="13"/>
      <c r="F799" s="13"/>
      <c r="G799" s="13"/>
      <c r="H799" s="13"/>
      <c r="I799" s="13"/>
      <c r="J799" s="13"/>
      <c r="K799" s="13"/>
    </row>
    <row r="800" spans="2:11" ht="12.75" customHeight="1">
      <c r="B800" s="13"/>
      <c r="C800" s="13"/>
      <c r="D800" s="13"/>
      <c r="E800" s="13"/>
      <c r="F800" s="13"/>
      <c r="G800" s="13"/>
      <c r="H800" s="13"/>
      <c r="I800" s="13"/>
      <c r="J800" s="13"/>
      <c r="K800" s="13"/>
    </row>
    <row r="801" spans="2:11" ht="12.75" customHeight="1">
      <c r="B801" s="13"/>
      <c r="C801" s="13"/>
      <c r="D801" s="13"/>
      <c r="E801" s="13"/>
      <c r="F801" s="13"/>
      <c r="G801" s="13"/>
      <c r="H801" s="13"/>
      <c r="I801" s="13"/>
      <c r="J801" s="13"/>
      <c r="K801" s="13"/>
    </row>
    <row r="802" spans="2:11" ht="12.75" customHeight="1">
      <c r="B802" s="13"/>
      <c r="C802" s="13"/>
      <c r="D802" s="13"/>
      <c r="E802" s="13"/>
      <c r="F802" s="13"/>
      <c r="G802" s="13"/>
      <c r="H802" s="13"/>
      <c r="I802" s="13"/>
      <c r="J802" s="13"/>
      <c r="K802" s="13"/>
    </row>
    <row r="803" spans="2:11" ht="12.75" customHeight="1">
      <c r="B803" s="13"/>
      <c r="C803" s="13"/>
      <c r="D803" s="13"/>
      <c r="E803" s="13"/>
      <c r="F803" s="13"/>
      <c r="G803" s="13"/>
      <c r="H803" s="13"/>
      <c r="I803" s="13"/>
      <c r="J803" s="13"/>
      <c r="K803" s="13"/>
    </row>
    <row r="804" spans="2:11" ht="12.75" customHeight="1">
      <c r="B804" s="13"/>
      <c r="C804" s="13"/>
      <c r="D804" s="13"/>
      <c r="E804" s="13"/>
      <c r="F804" s="13"/>
      <c r="G804" s="13"/>
      <c r="H804" s="13"/>
      <c r="I804" s="13"/>
      <c r="J804" s="13"/>
      <c r="K804" s="13"/>
    </row>
    <row r="805" spans="2:11" ht="12.75" customHeight="1">
      <c r="B805" s="13"/>
      <c r="C805" s="13"/>
      <c r="D805" s="13"/>
      <c r="E805" s="13"/>
      <c r="F805" s="13"/>
      <c r="G805" s="13"/>
      <c r="H805" s="13"/>
      <c r="I805" s="13"/>
      <c r="J805" s="13"/>
      <c r="K805" s="13"/>
    </row>
    <row r="806" spans="2:11" ht="12.75" customHeight="1">
      <c r="B806" s="13"/>
      <c r="C806" s="13"/>
      <c r="D806" s="13"/>
      <c r="E806" s="13"/>
      <c r="F806" s="13"/>
      <c r="G806" s="13"/>
      <c r="H806" s="13"/>
      <c r="I806" s="13"/>
      <c r="J806" s="13"/>
      <c r="K806" s="13"/>
    </row>
    <row r="807" spans="2:11" ht="12.75" customHeight="1">
      <c r="B807" s="13"/>
      <c r="C807" s="13"/>
      <c r="D807" s="13"/>
      <c r="E807" s="13"/>
      <c r="F807" s="13"/>
      <c r="G807" s="13"/>
      <c r="H807" s="13"/>
      <c r="I807" s="13"/>
      <c r="J807" s="13"/>
      <c r="K807" s="13"/>
    </row>
    <row r="808" spans="2:11" ht="12.75" customHeight="1">
      <c r="B808" s="13"/>
      <c r="C808" s="13"/>
      <c r="D808" s="13"/>
      <c r="E808" s="13"/>
      <c r="F808" s="13"/>
      <c r="G808" s="13"/>
      <c r="H808" s="13"/>
      <c r="I808" s="13"/>
      <c r="J808" s="13"/>
      <c r="K808" s="13"/>
    </row>
    <row r="809" spans="2:11" ht="12.75" customHeight="1">
      <c r="B809" s="13"/>
      <c r="C809" s="13"/>
      <c r="D809" s="13"/>
      <c r="E809" s="13"/>
      <c r="F809" s="13"/>
      <c r="G809" s="13"/>
      <c r="H809" s="13"/>
      <c r="I809" s="13"/>
      <c r="J809" s="13"/>
      <c r="K809" s="13"/>
    </row>
    <row r="810" spans="2:11" ht="12.75" customHeight="1">
      <c r="B810" s="13"/>
      <c r="C810" s="13"/>
      <c r="D810" s="13"/>
      <c r="E810" s="13"/>
      <c r="F810" s="13"/>
      <c r="G810" s="13"/>
      <c r="H810" s="13"/>
      <c r="I810" s="13"/>
      <c r="J810" s="13"/>
      <c r="K810" s="13"/>
    </row>
    <row r="811" spans="2:11" ht="12.75" customHeight="1">
      <c r="B811" s="13"/>
      <c r="C811" s="13"/>
      <c r="D811" s="13"/>
      <c r="E811" s="13"/>
      <c r="F811" s="13"/>
      <c r="G811" s="13"/>
      <c r="H811" s="13"/>
      <c r="I811" s="13"/>
      <c r="J811" s="13"/>
      <c r="K811" s="13"/>
    </row>
    <row r="812" spans="2:11" ht="12.75" customHeight="1">
      <c r="B812" s="13"/>
      <c r="C812" s="13"/>
      <c r="D812" s="13"/>
      <c r="E812" s="13"/>
      <c r="F812" s="13"/>
      <c r="G812" s="13"/>
      <c r="H812" s="13"/>
      <c r="I812" s="13"/>
      <c r="J812" s="13"/>
      <c r="K812" s="13"/>
    </row>
    <row r="813" spans="2:11" ht="12.75" customHeight="1">
      <c r="B813" s="13"/>
      <c r="C813" s="13"/>
      <c r="D813" s="13"/>
      <c r="E813" s="13"/>
      <c r="F813" s="13"/>
      <c r="G813" s="13"/>
      <c r="H813" s="13"/>
      <c r="I813" s="13"/>
      <c r="J813" s="13"/>
      <c r="K813" s="13"/>
    </row>
    <row r="814" spans="2:11" ht="12.75" customHeight="1">
      <c r="B814" s="13"/>
      <c r="C814" s="13"/>
      <c r="D814" s="13"/>
      <c r="E814" s="13"/>
      <c r="F814" s="13"/>
      <c r="G814" s="13"/>
      <c r="H814" s="13"/>
      <c r="I814" s="13"/>
      <c r="J814" s="13"/>
      <c r="K814" s="13"/>
    </row>
    <row r="815" spans="2:11" ht="12.75" customHeight="1">
      <c r="B815" s="13"/>
      <c r="C815" s="13"/>
      <c r="D815" s="13"/>
      <c r="E815" s="13"/>
      <c r="F815" s="13"/>
      <c r="G815" s="13"/>
      <c r="H815" s="13"/>
      <c r="I815" s="13"/>
      <c r="J815" s="13"/>
      <c r="K815" s="13"/>
    </row>
    <row r="816" spans="2:11" ht="12.75" customHeight="1">
      <c r="B816" s="13"/>
      <c r="C816" s="13"/>
      <c r="D816" s="13"/>
      <c r="E816" s="13"/>
      <c r="F816" s="13"/>
      <c r="G816" s="13"/>
      <c r="H816" s="13"/>
      <c r="I816" s="13"/>
      <c r="J816" s="13"/>
      <c r="K816" s="13"/>
    </row>
    <row r="817" spans="2:11" ht="12.75" customHeight="1">
      <c r="B817" s="13"/>
      <c r="C817" s="13"/>
      <c r="D817" s="13"/>
      <c r="E817" s="13"/>
      <c r="F817" s="13"/>
      <c r="G817" s="13"/>
      <c r="H817" s="13"/>
      <c r="I817" s="13"/>
      <c r="J817" s="13"/>
      <c r="K817" s="13"/>
    </row>
    <row r="818" spans="2:11" ht="12.75" customHeight="1">
      <c r="B818" s="13"/>
      <c r="C818" s="13"/>
      <c r="D818" s="13"/>
      <c r="E818" s="13"/>
      <c r="F818" s="13"/>
      <c r="G818" s="13"/>
      <c r="H818" s="13"/>
      <c r="I818" s="13"/>
      <c r="J818" s="13"/>
      <c r="K818" s="13"/>
    </row>
    <row r="819" spans="2:11" ht="12.75" customHeight="1">
      <c r="B819" s="13"/>
      <c r="C819" s="13"/>
      <c r="D819" s="13"/>
      <c r="E819" s="13"/>
      <c r="F819" s="13"/>
      <c r="G819" s="13"/>
      <c r="H819" s="13"/>
      <c r="I819" s="13"/>
      <c r="J819" s="13"/>
      <c r="K819" s="13"/>
    </row>
    <row r="820" spans="2:11" ht="12.75" customHeight="1">
      <c r="B820" s="13"/>
      <c r="C820" s="13"/>
      <c r="D820" s="13"/>
      <c r="E820" s="13"/>
      <c r="F820" s="13"/>
      <c r="G820" s="13"/>
      <c r="H820" s="13"/>
      <c r="I820" s="13"/>
      <c r="J820" s="13"/>
      <c r="K820" s="13"/>
    </row>
    <row r="821" spans="2:11" ht="12.75" customHeight="1">
      <c r="B821" s="13"/>
      <c r="C821" s="13"/>
      <c r="D821" s="13"/>
      <c r="E821" s="13"/>
      <c r="F821" s="13"/>
      <c r="G821" s="13"/>
      <c r="H821" s="13"/>
      <c r="I821" s="13"/>
      <c r="J821" s="13"/>
      <c r="K821" s="13"/>
    </row>
    <row r="822" spans="2:11" ht="12.75" customHeight="1">
      <c r="B822" s="13"/>
      <c r="C822" s="13"/>
      <c r="D822" s="13"/>
      <c r="E822" s="13"/>
      <c r="F822" s="13"/>
      <c r="G822" s="13"/>
      <c r="H822" s="13"/>
      <c r="I822" s="13"/>
      <c r="J822" s="13"/>
      <c r="K822" s="13"/>
    </row>
    <row r="823" spans="2:11" ht="12.75" customHeight="1">
      <c r="B823" s="13"/>
      <c r="C823" s="13"/>
      <c r="D823" s="13"/>
      <c r="E823" s="13"/>
      <c r="F823" s="13"/>
      <c r="G823" s="13"/>
      <c r="H823" s="13"/>
      <c r="I823" s="13"/>
      <c r="J823" s="13"/>
      <c r="K823" s="13"/>
    </row>
    <row r="824" spans="2:11" ht="12.75" customHeight="1">
      <c r="B824" s="13"/>
      <c r="C824" s="13"/>
      <c r="D824" s="13"/>
      <c r="E824" s="13"/>
      <c r="F824" s="13"/>
      <c r="G824" s="13"/>
      <c r="H824" s="13"/>
      <c r="I824" s="13"/>
      <c r="J824" s="13"/>
      <c r="K824" s="13"/>
    </row>
    <row r="825" spans="2:11" ht="12.75" customHeight="1">
      <c r="B825" s="13"/>
      <c r="C825" s="13"/>
      <c r="D825" s="13"/>
      <c r="E825" s="13"/>
      <c r="F825" s="13"/>
      <c r="G825" s="13"/>
      <c r="H825" s="13"/>
      <c r="I825" s="13"/>
      <c r="J825" s="13"/>
      <c r="K825" s="13"/>
    </row>
    <row r="826" spans="2:11" ht="12.75" customHeight="1">
      <c r="B826" s="13"/>
      <c r="C826" s="13"/>
      <c r="D826" s="13"/>
      <c r="E826" s="13"/>
      <c r="F826" s="13"/>
      <c r="G826" s="13"/>
      <c r="H826" s="13"/>
      <c r="I826" s="13"/>
      <c r="J826" s="13"/>
      <c r="K826" s="13"/>
    </row>
    <row r="827" spans="2:11" ht="12.75" customHeight="1">
      <c r="B827" s="13"/>
      <c r="C827" s="13"/>
      <c r="D827" s="13"/>
      <c r="E827" s="13"/>
      <c r="F827" s="13"/>
      <c r="G827" s="13"/>
      <c r="H827" s="13"/>
      <c r="I827" s="13"/>
      <c r="J827" s="13"/>
      <c r="K827" s="13"/>
    </row>
    <row r="828" spans="2:11" ht="12.75" customHeight="1">
      <c r="B828" s="13"/>
      <c r="C828" s="13"/>
      <c r="D828" s="13"/>
      <c r="E828" s="13"/>
      <c r="F828" s="13"/>
      <c r="G828" s="13"/>
      <c r="H828" s="13"/>
      <c r="I828" s="13"/>
      <c r="J828" s="13"/>
      <c r="K828" s="13"/>
    </row>
    <row r="829" spans="2:11" ht="12.75" customHeight="1">
      <c r="B829" s="13"/>
      <c r="C829" s="13"/>
      <c r="D829" s="13"/>
      <c r="E829" s="13"/>
      <c r="F829" s="13"/>
      <c r="G829" s="13"/>
      <c r="H829" s="13"/>
      <c r="I829" s="13"/>
      <c r="J829" s="13"/>
      <c r="K829" s="13"/>
    </row>
    <row r="830" spans="2:11" ht="12.75" customHeight="1">
      <c r="B830" s="13"/>
      <c r="C830" s="13"/>
      <c r="D830" s="13"/>
      <c r="E830" s="13"/>
      <c r="F830" s="13"/>
      <c r="G830" s="13"/>
      <c r="H830" s="13"/>
      <c r="I830" s="13"/>
      <c r="J830" s="13"/>
      <c r="K830" s="13"/>
    </row>
    <row r="831" spans="2:11" ht="12.75" customHeight="1">
      <c r="B831" s="13"/>
      <c r="C831" s="13"/>
      <c r="D831" s="13"/>
      <c r="E831" s="13"/>
      <c r="F831" s="13"/>
      <c r="G831" s="13"/>
      <c r="H831" s="13"/>
      <c r="I831" s="13"/>
      <c r="J831" s="13"/>
      <c r="K831" s="13"/>
    </row>
    <row r="832" spans="2:11" ht="12.75" customHeight="1">
      <c r="B832" s="13"/>
      <c r="C832" s="13"/>
      <c r="D832" s="13"/>
      <c r="E832" s="13"/>
      <c r="F832" s="13"/>
      <c r="G832" s="13"/>
      <c r="H832" s="13"/>
      <c r="I832" s="13"/>
      <c r="J832" s="13"/>
      <c r="K832" s="13"/>
    </row>
    <row r="833" spans="2:11" ht="12.75" customHeight="1">
      <c r="B833" s="13"/>
      <c r="C833" s="13"/>
      <c r="D833" s="13"/>
      <c r="E833" s="13"/>
      <c r="F833" s="13"/>
      <c r="G833" s="13"/>
      <c r="H833" s="13"/>
      <c r="I833" s="13"/>
      <c r="J833" s="13"/>
      <c r="K833" s="13"/>
    </row>
    <row r="834" spans="2:11" ht="12.75" customHeight="1">
      <c r="B834" s="13"/>
      <c r="C834" s="13"/>
      <c r="D834" s="13"/>
      <c r="E834" s="13"/>
      <c r="F834" s="13"/>
      <c r="G834" s="13"/>
      <c r="H834" s="13"/>
      <c r="I834" s="13"/>
      <c r="J834" s="13"/>
      <c r="K834" s="13"/>
    </row>
    <row r="835" spans="2:11" ht="12.75" customHeight="1">
      <c r="B835" s="13"/>
      <c r="C835" s="13"/>
      <c r="D835" s="13"/>
      <c r="E835" s="13"/>
      <c r="F835" s="13"/>
      <c r="G835" s="13"/>
      <c r="H835" s="13"/>
      <c r="I835" s="13"/>
      <c r="J835" s="13"/>
      <c r="K835" s="13"/>
    </row>
    <row r="836" spans="2:11" ht="12.75" customHeight="1">
      <c r="B836" s="13"/>
      <c r="C836" s="13"/>
      <c r="D836" s="13"/>
      <c r="E836" s="13"/>
      <c r="F836" s="13"/>
      <c r="G836" s="13"/>
      <c r="H836" s="13"/>
      <c r="I836" s="13"/>
      <c r="J836" s="13"/>
      <c r="K836" s="13"/>
    </row>
    <row r="837" spans="2:11" ht="12.75" customHeight="1">
      <c r="B837" s="13"/>
      <c r="C837" s="13"/>
      <c r="D837" s="13"/>
      <c r="E837" s="13"/>
      <c r="F837" s="13"/>
      <c r="G837" s="13"/>
      <c r="H837" s="13"/>
      <c r="I837" s="13"/>
      <c r="J837" s="13"/>
      <c r="K837" s="13"/>
    </row>
    <row r="838" spans="2:11" ht="12.75" customHeight="1">
      <c r="B838" s="13"/>
      <c r="C838" s="13"/>
      <c r="D838" s="13"/>
      <c r="E838" s="13"/>
      <c r="F838" s="13"/>
      <c r="G838" s="13"/>
      <c r="H838" s="13"/>
      <c r="I838" s="13"/>
      <c r="J838" s="13"/>
      <c r="K838" s="13"/>
    </row>
    <row r="839" spans="2:11" ht="12.75" customHeight="1">
      <c r="B839" s="13"/>
      <c r="C839" s="13"/>
      <c r="D839" s="13"/>
      <c r="E839" s="13"/>
      <c r="F839" s="13"/>
      <c r="G839" s="13"/>
      <c r="H839" s="13"/>
      <c r="I839" s="13"/>
      <c r="J839" s="13"/>
      <c r="K839" s="13"/>
    </row>
    <row r="840" spans="2:11" ht="12.75" customHeight="1">
      <c r="B840" s="13"/>
      <c r="C840" s="13"/>
      <c r="D840" s="13"/>
      <c r="E840" s="13"/>
      <c r="F840" s="13"/>
      <c r="G840" s="13"/>
      <c r="H840" s="13"/>
      <c r="I840" s="13"/>
      <c r="J840" s="13"/>
      <c r="K840" s="13"/>
    </row>
    <row r="841" spans="2:11" ht="12.75" customHeight="1">
      <c r="B841" s="13"/>
      <c r="C841" s="13"/>
      <c r="D841" s="13"/>
      <c r="E841" s="13"/>
      <c r="F841" s="13"/>
      <c r="G841" s="13"/>
      <c r="H841" s="13"/>
      <c r="I841" s="13"/>
      <c r="J841" s="13"/>
      <c r="K841" s="13"/>
    </row>
    <row r="842" spans="2:11" ht="12.75" customHeight="1">
      <c r="B842" s="13"/>
      <c r="C842" s="13"/>
      <c r="D842" s="13"/>
      <c r="E842" s="13"/>
      <c r="F842" s="13"/>
      <c r="G842" s="13"/>
      <c r="H842" s="13"/>
      <c r="I842" s="13"/>
      <c r="J842" s="13"/>
      <c r="K842" s="13"/>
    </row>
    <row r="843" spans="2:11" ht="12.75" customHeight="1">
      <c r="B843" s="13"/>
      <c r="C843" s="13"/>
      <c r="D843" s="13"/>
      <c r="E843" s="13"/>
      <c r="F843" s="13"/>
      <c r="G843" s="13"/>
      <c r="H843" s="13"/>
      <c r="I843" s="13"/>
      <c r="J843" s="13"/>
      <c r="K843" s="13"/>
    </row>
    <row r="844" spans="2:11" ht="12.75" customHeight="1">
      <c r="B844" s="13"/>
      <c r="C844" s="13"/>
      <c r="D844" s="13"/>
      <c r="E844" s="13"/>
      <c r="F844" s="13"/>
      <c r="G844" s="13"/>
      <c r="H844" s="13"/>
      <c r="I844" s="13"/>
      <c r="J844" s="13"/>
      <c r="K844" s="13"/>
    </row>
    <row r="845" spans="2:11" ht="12.75" customHeight="1">
      <c r="B845" s="13"/>
      <c r="C845" s="13"/>
      <c r="D845" s="13"/>
      <c r="E845" s="13"/>
      <c r="F845" s="13"/>
      <c r="G845" s="13"/>
      <c r="H845" s="13"/>
      <c r="I845" s="13"/>
      <c r="J845" s="13"/>
      <c r="K845" s="13"/>
    </row>
    <row r="846" spans="2:11" ht="12.75" customHeight="1">
      <c r="B846" s="13"/>
      <c r="C846" s="13"/>
      <c r="D846" s="13"/>
      <c r="E846" s="13"/>
      <c r="F846" s="13"/>
      <c r="G846" s="13"/>
      <c r="H846" s="13"/>
      <c r="I846" s="13"/>
      <c r="J846" s="13"/>
      <c r="K846" s="13"/>
    </row>
    <row r="847" spans="2:11" ht="12.75" customHeight="1">
      <c r="B847" s="13"/>
      <c r="C847" s="13"/>
      <c r="D847" s="13"/>
      <c r="E847" s="13"/>
      <c r="F847" s="13"/>
      <c r="G847" s="13"/>
      <c r="H847" s="13"/>
      <c r="I847" s="13"/>
      <c r="J847" s="13"/>
      <c r="K847" s="13"/>
    </row>
    <row r="848" spans="2:11" ht="12.75" customHeight="1">
      <c r="B848" s="13"/>
      <c r="C848" s="13"/>
      <c r="D848" s="13"/>
      <c r="E848" s="13"/>
      <c r="F848" s="13"/>
      <c r="G848" s="13"/>
      <c r="H848" s="13"/>
      <c r="I848" s="13"/>
      <c r="J848" s="13"/>
      <c r="K848" s="13"/>
    </row>
    <row r="849" spans="2:11" ht="12.75" customHeight="1">
      <c r="B849" s="13"/>
      <c r="C849" s="13"/>
      <c r="D849" s="13"/>
      <c r="E849" s="13"/>
      <c r="F849" s="13"/>
      <c r="G849" s="13"/>
      <c r="H849" s="13"/>
      <c r="I849" s="13"/>
      <c r="J849" s="13"/>
      <c r="K849" s="13"/>
    </row>
    <row r="850" spans="2:11" ht="12.75" customHeight="1">
      <c r="B850" s="13"/>
      <c r="C850" s="13"/>
      <c r="D850" s="13"/>
      <c r="E850" s="13"/>
      <c r="F850" s="13"/>
      <c r="G850" s="13"/>
      <c r="H850" s="13"/>
      <c r="I850" s="13"/>
      <c r="J850" s="13"/>
      <c r="K850" s="13"/>
    </row>
    <row r="851" spans="2:11" ht="12.75" customHeight="1">
      <c r="B851" s="13"/>
      <c r="C851" s="13"/>
      <c r="D851" s="13"/>
      <c r="E851" s="13"/>
      <c r="F851" s="13"/>
      <c r="G851" s="13"/>
      <c r="H851" s="13"/>
      <c r="I851" s="13"/>
      <c r="J851" s="13"/>
      <c r="K851" s="13"/>
    </row>
    <row r="852" spans="2:11" ht="12.75" customHeight="1">
      <c r="B852" s="13"/>
      <c r="C852" s="13"/>
      <c r="D852" s="13"/>
      <c r="E852" s="13"/>
      <c r="F852" s="13"/>
      <c r="G852" s="13"/>
      <c r="H852" s="13"/>
      <c r="I852" s="13"/>
      <c r="J852" s="13"/>
      <c r="K852" s="13"/>
    </row>
    <row r="853" spans="2:11" ht="12.75" customHeight="1">
      <c r="B853" s="13"/>
      <c r="C853" s="13"/>
      <c r="D853" s="13"/>
      <c r="E853" s="13"/>
      <c r="F853" s="13"/>
      <c r="G853" s="13"/>
      <c r="H853" s="13"/>
      <c r="I853" s="13"/>
      <c r="J853" s="13"/>
      <c r="K853" s="13"/>
    </row>
    <row r="854" spans="2:11" ht="12.75" customHeight="1">
      <c r="B854" s="13"/>
      <c r="C854" s="13"/>
      <c r="D854" s="13"/>
      <c r="E854" s="13"/>
      <c r="F854" s="13"/>
      <c r="G854" s="13"/>
      <c r="H854" s="13"/>
      <c r="I854" s="13"/>
      <c r="J854" s="13"/>
      <c r="K854" s="13"/>
    </row>
    <row r="855" spans="2:11" ht="12.75" customHeight="1">
      <c r="B855" s="13"/>
      <c r="C855" s="13"/>
      <c r="D855" s="13"/>
      <c r="E855" s="13"/>
      <c r="F855" s="13"/>
      <c r="G855" s="13"/>
      <c r="H855" s="13"/>
      <c r="I855" s="13"/>
      <c r="J855" s="13"/>
      <c r="K855" s="13"/>
    </row>
    <row r="856" spans="2:11" ht="12.75" customHeight="1">
      <c r="B856" s="13"/>
      <c r="C856" s="13"/>
      <c r="D856" s="13"/>
      <c r="E856" s="13"/>
      <c r="F856" s="13"/>
      <c r="G856" s="13"/>
      <c r="H856" s="13"/>
      <c r="I856" s="13"/>
      <c r="J856" s="13"/>
      <c r="K856" s="13"/>
    </row>
    <row r="857" spans="2:11" ht="12.75" customHeight="1">
      <c r="B857" s="13"/>
      <c r="C857" s="13"/>
      <c r="D857" s="13"/>
      <c r="E857" s="13"/>
      <c r="F857" s="13"/>
      <c r="G857" s="13"/>
      <c r="H857" s="13"/>
      <c r="I857" s="13"/>
      <c r="J857" s="13"/>
      <c r="K857" s="13"/>
    </row>
    <row r="858" spans="2:11" ht="12.75" customHeight="1">
      <c r="B858" s="13"/>
      <c r="C858" s="13"/>
      <c r="D858" s="13"/>
      <c r="E858" s="13"/>
      <c r="F858" s="13"/>
      <c r="G858" s="13"/>
      <c r="H858" s="13"/>
      <c r="I858" s="13"/>
      <c r="J858" s="13"/>
      <c r="K858" s="13"/>
    </row>
    <row r="859" spans="2:11" ht="12.75" customHeight="1">
      <c r="B859" s="13"/>
      <c r="C859" s="13"/>
      <c r="D859" s="13"/>
      <c r="E859" s="13"/>
      <c r="F859" s="13"/>
      <c r="G859" s="13"/>
      <c r="H859" s="13"/>
      <c r="I859" s="13"/>
      <c r="J859" s="13"/>
      <c r="K859" s="13"/>
    </row>
    <row r="860" spans="2:11" ht="12.75" customHeight="1">
      <c r="B860" s="13"/>
      <c r="C860" s="13"/>
      <c r="D860" s="13"/>
      <c r="E860" s="13"/>
      <c r="F860" s="13"/>
      <c r="G860" s="13"/>
      <c r="H860" s="13"/>
      <c r="I860" s="13"/>
      <c r="J860" s="13"/>
      <c r="K860" s="13"/>
    </row>
    <row r="861" spans="2:11" ht="12.75" customHeight="1">
      <c r="B861" s="13"/>
      <c r="C861" s="13"/>
      <c r="D861" s="13"/>
      <c r="E861" s="13"/>
      <c r="F861" s="13"/>
      <c r="G861" s="13"/>
      <c r="H861" s="13"/>
      <c r="I861" s="13"/>
      <c r="J861" s="13"/>
      <c r="K861" s="13"/>
    </row>
    <row r="862" spans="2:11" ht="12.75" customHeight="1">
      <c r="B862" s="13"/>
      <c r="C862" s="13"/>
      <c r="D862" s="13"/>
      <c r="E862" s="13"/>
      <c r="F862" s="13"/>
      <c r="G862" s="13"/>
      <c r="H862" s="13"/>
      <c r="I862" s="13"/>
      <c r="J862" s="13"/>
      <c r="K862" s="13"/>
    </row>
    <row r="863" spans="2:11" ht="12.75" customHeight="1">
      <c r="B863" s="13"/>
      <c r="C863" s="13"/>
      <c r="D863" s="13"/>
      <c r="E863" s="13"/>
      <c r="F863" s="13"/>
      <c r="G863" s="13"/>
      <c r="H863" s="13"/>
      <c r="I863" s="13"/>
      <c r="J863" s="13"/>
      <c r="K863" s="13"/>
    </row>
    <row r="864" spans="2:11" ht="12.75" customHeight="1">
      <c r="B864" s="13"/>
      <c r="C864" s="13"/>
      <c r="D864" s="13"/>
      <c r="E864" s="13"/>
      <c r="F864" s="13"/>
      <c r="G864" s="13"/>
      <c r="H864" s="13"/>
      <c r="I864" s="13"/>
      <c r="J864" s="13"/>
      <c r="K864" s="13"/>
    </row>
    <row r="865" spans="2:11" ht="12.75" customHeight="1">
      <c r="B865" s="13"/>
      <c r="C865" s="13"/>
      <c r="D865" s="13"/>
      <c r="E865" s="13"/>
      <c r="F865" s="13"/>
      <c r="G865" s="13"/>
      <c r="H865" s="13"/>
      <c r="I865" s="13"/>
      <c r="J865" s="13"/>
      <c r="K865" s="13"/>
    </row>
    <row r="866" spans="2:11" ht="12.75" customHeight="1">
      <c r="B866" s="13"/>
      <c r="C866" s="13"/>
      <c r="D866" s="13"/>
      <c r="E866" s="13"/>
      <c r="F866" s="13"/>
      <c r="G866" s="13"/>
      <c r="H866" s="13"/>
      <c r="I866" s="13"/>
      <c r="J866" s="13"/>
      <c r="K866" s="13"/>
    </row>
    <row r="867" spans="2:11" ht="12.75" customHeight="1">
      <c r="B867" s="13"/>
      <c r="C867" s="13"/>
      <c r="D867" s="13"/>
      <c r="E867" s="13"/>
      <c r="F867" s="13"/>
      <c r="G867" s="13"/>
      <c r="H867" s="13"/>
      <c r="I867" s="13"/>
      <c r="J867" s="13"/>
      <c r="K867" s="13"/>
    </row>
    <row r="868" spans="2:11" ht="12.75" customHeight="1">
      <c r="B868" s="13"/>
      <c r="C868" s="13"/>
      <c r="D868" s="13"/>
      <c r="E868" s="13"/>
      <c r="F868" s="13"/>
      <c r="G868" s="13"/>
      <c r="H868" s="13"/>
      <c r="I868" s="13"/>
      <c r="J868" s="13"/>
      <c r="K868" s="13"/>
    </row>
    <row r="869" spans="2:11" ht="12.75" customHeight="1">
      <c r="B869" s="13"/>
      <c r="C869" s="13"/>
      <c r="D869" s="13"/>
      <c r="E869" s="13"/>
      <c r="F869" s="13"/>
      <c r="G869" s="13"/>
      <c r="H869" s="13"/>
      <c r="I869" s="13"/>
      <c r="J869" s="13"/>
      <c r="K869" s="13"/>
    </row>
    <row r="870" spans="2:11" ht="12.75" customHeight="1">
      <c r="B870" s="13"/>
      <c r="C870" s="13"/>
      <c r="D870" s="13"/>
      <c r="E870" s="13"/>
      <c r="F870" s="13"/>
      <c r="G870" s="13"/>
      <c r="H870" s="13"/>
      <c r="I870" s="13"/>
      <c r="J870" s="13"/>
      <c r="K870" s="13"/>
    </row>
    <row r="871" spans="2:11" ht="12.75" customHeight="1">
      <c r="B871" s="13"/>
      <c r="C871" s="13"/>
      <c r="D871" s="13"/>
      <c r="E871" s="13"/>
      <c r="F871" s="13"/>
      <c r="G871" s="13"/>
      <c r="H871" s="13"/>
      <c r="I871" s="13"/>
      <c r="J871" s="13"/>
      <c r="K871" s="13"/>
    </row>
    <row r="872" spans="2:11" ht="12.75" customHeight="1">
      <c r="B872" s="13"/>
      <c r="C872" s="13"/>
      <c r="D872" s="13"/>
      <c r="E872" s="13"/>
      <c r="F872" s="13"/>
      <c r="G872" s="13"/>
      <c r="H872" s="13"/>
      <c r="I872" s="13"/>
      <c r="J872" s="13"/>
      <c r="K872" s="13"/>
    </row>
    <row r="873" spans="2:11" ht="12.75" customHeight="1">
      <c r="B873" s="13"/>
      <c r="C873" s="13"/>
      <c r="D873" s="13"/>
      <c r="E873" s="13"/>
      <c r="F873" s="13"/>
      <c r="G873" s="13"/>
      <c r="H873" s="13"/>
      <c r="I873" s="13"/>
      <c r="J873" s="13"/>
      <c r="K873" s="13"/>
    </row>
    <row r="874" spans="2:11" ht="12.75" customHeight="1">
      <c r="B874" s="13"/>
      <c r="C874" s="13"/>
      <c r="D874" s="13"/>
      <c r="E874" s="13"/>
      <c r="F874" s="13"/>
      <c r="G874" s="13"/>
      <c r="H874" s="13"/>
      <c r="I874" s="13"/>
      <c r="J874" s="13"/>
      <c r="K874" s="13"/>
    </row>
    <row r="875" spans="2:11" ht="12.75" customHeight="1">
      <c r="B875" s="13"/>
      <c r="C875" s="13"/>
      <c r="D875" s="13"/>
      <c r="E875" s="13"/>
      <c r="F875" s="13"/>
      <c r="G875" s="13"/>
      <c r="H875" s="13"/>
      <c r="I875" s="13"/>
      <c r="J875" s="13"/>
      <c r="K875" s="13"/>
    </row>
    <row r="876" spans="2:11" ht="12.75" customHeight="1">
      <c r="B876" s="13"/>
      <c r="C876" s="13"/>
      <c r="D876" s="13"/>
      <c r="E876" s="13"/>
      <c r="F876" s="13"/>
      <c r="G876" s="13"/>
      <c r="H876" s="13"/>
      <c r="I876" s="13"/>
      <c r="J876" s="13"/>
      <c r="K876" s="13"/>
    </row>
    <row r="877" spans="2:11" ht="12.75" customHeight="1">
      <c r="B877" s="13"/>
      <c r="C877" s="13"/>
      <c r="D877" s="13"/>
      <c r="E877" s="13"/>
      <c r="F877" s="13"/>
      <c r="G877" s="13"/>
      <c r="H877" s="13"/>
      <c r="I877" s="13"/>
      <c r="J877" s="13"/>
      <c r="K877" s="13"/>
    </row>
    <row r="878" spans="2:11" ht="12.75" customHeight="1">
      <c r="B878" s="13"/>
      <c r="C878" s="13"/>
      <c r="D878" s="13"/>
      <c r="E878" s="13"/>
      <c r="F878" s="13"/>
      <c r="G878" s="13"/>
      <c r="H878" s="13"/>
      <c r="I878" s="13"/>
      <c r="J878" s="13"/>
      <c r="K878" s="13"/>
    </row>
    <row r="879" spans="2:11" ht="12.75" customHeight="1">
      <c r="B879" s="13"/>
      <c r="C879" s="13"/>
      <c r="D879" s="13"/>
      <c r="E879" s="13"/>
      <c r="F879" s="13"/>
      <c r="G879" s="13"/>
      <c r="H879" s="13"/>
      <c r="I879" s="13"/>
      <c r="J879" s="13"/>
      <c r="K879" s="13"/>
    </row>
    <row r="880" spans="2:11" ht="12.75" customHeight="1">
      <c r="B880" s="13"/>
      <c r="C880" s="13"/>
      <c r="D880" s="13"/>
      <c r="E880" s="13"/>
      <c r="F880" s="13"/>
      <c r="G880" s="13"/>
      <c r="H880" s="13"/>
      <c r="I880" s="13"/>
      <c r="J880" s="13"/>
      <c r="K880" s="13"/>
    </row>
    <row r="881" spans="2:11" ht="12.75" customHeight="1">
      <c r="B881" s="13"/>
      <c r="C881" s="13"/>
      <c r="D881" s="13"/>
      <c r="E881" s="13"/>
      <c r="F881" s="13"/>
      <c r="G881" s="13"/>
      <c r="H881" s="13"/>
      <c r="I881" s="13"/>
      <c r="J881" s="13"/>
      <c r="K881" s="13"/>
    </row>
    <row r="882" spans="2:11" ht="12.75" customHeight="1">
      <c r="B882" s="13"/>
      <c r="C882" s="13"/>
      <c r="D882" s="13"/>
      <c r="E882" s="13"/>
      <c r="F882" s="13"/>
      <c r="G882" s="13"/>
      <c r="H882" s="13"/>
      <c r="I882" s="13"/>
      <c r="J882" s="13"/>
      <c r="K882" s="13"/>
    </row>
    <row r="883" spans="2:11" ht="12.75" customHeight="1">
      <c r="B883" s="13"/>
      <c r="C883" s="13"/>
      <c r="D883" s="13"/>
      <c r="E883" s="13"/>
      <c r="F883" s="13"/>
      <c r="G883" s="13"/>
      <c r="H883" s="13"/>
      <c r="I883" s="13"/>
      <c r="J883" s="13"/>
      <c r="K883" s="13"/>
    </row>
    <row r="884" spans="2:11" ht="12.75" customHeight="1">
      <c r="B884" s="13"/>
      <c r="C884" s="13"/>
      <c r="D884" s="13"/>
      <c r="E884" s="13"/>
      <c r="F884" s="13"/>
      <c r="G884" s="13"/>
      <c r="H884" s="13"/>
      <c r="I884" s="13"/>
      <c r="J884" s="13"/>
      <c r="K884" s="13"/>
    </row>
    <row r="885" spans="2:11" ht="12.75" customHeight="1">
      <c r="B885" s="13"/>
      <c r="C885" s="13"/>
      <c r="D885" s="13"/>
      <c r="E885" s="13"/>
      <c r="F885" s="13"/>
      <c r="G885" s="13"/>
      <c r="H885" s="13"/>
      <c r="I885" s="13"/>
      <c r="J885" s="13"/>
      <c r="K885" s="13"/>
    </row>
    <row r="886" spans="2:11" ht="12.75" customHeight="1">
      <c r="B886" s="13"/>
      <c r="C886" s="13"/>
      <c r="D886" s="13"/>
      <c r="E886" s="13"/>
      <c r="F886" s="13"/>
      <c r="G886" s="13"/>
      <c r="H886" s="13"/>
      <c r="I886" s="13"/>
      <c r="J886" s="13"/>
      <c r="K886" s="13"/>
    </row>
    <row r="887" spans="2:11" ht="12.75" customHeight="1">
      <c r="B887" s="13"/>
      <c r="C887" s="13"/>
      <c r="D887" s="13"/>
      <c r="E887" s="13"/>
      <c r="F887" s="13"/>
      <c r="G887" s="13"/>
      <c r="H887" s="13"/>
      <c r="I887" s="13"/>
      <c r="J887" s="13"/>
      <c r="K887" s="13"/>
    </row>
    <row r="888" spans="2:11" ht="12.75" customHeight="1">
      <c r="B888" s="13"/>
      <c r="C888" s="13"/>
      <c r="D888" s="13"/>
      <c r="E888" s="13"/>
      <c r="F888" s="13"/>
      <c r="G888" s="13"/>
      <c r="H888" s="13"/>
      <c r="I888" s="13"/>
      <c r="J888" s="13"/>
      <c r="K888" s="13"/>
    </row>
    <row r="889" spans="2:11" ht="12.75" customHeight="1">
      <c r="B889" s="13"/>
      <c r="C889" s="13"/>
      <c r="D889" s="13"/>
      <c r="E889" s="13"/>
      <c r="F889" s="13"/>
      <c r="G889" s="13"/>
      <c r="H889" s="13"/>
      <c r="I889" s="13"/>
      <c r="J889" s="13"/>
      <c r="K889" s="13"/>
    </row>
    <row r="890" spans="2:11" ht="12.75" customHeight="1">
      <c r="B890" s="13"/>
      <c r="C890" s="13"/>
      <c r="D890" s="13"/>
      <c r="E890" s="13"/>
      <c r="F890" s="13"/>
      <c r="G890" s="13"/>
      <c r="H890" s="13"/>
      <c r="I890" s="13"/>
      <c r="J890" s="13"/>
      <c r="K890" s="13"/>
    </row>
    <row r="891" spans="2:11" ht="12.75" customHeight="1">
      <c r="B891" s="13"/>
      <c r="C891" s="13"/>
      <c r="D891" s="13"/>
      <c r="E891" s="13"/>
      <c r="F891" s="13"/>
      <c r="G891" s="13"/>
      <c r="H891" s="13"/>
      <c r="I891" s="13"/>
      <c r="J891" s="13"/>
      <c r="K891" s="13"/>
    </row>
    <row r="892" spans="2:11" ht="12.75" customHeight="1">
      <c r="B892" s="13"/>
      <c r="C892" s="13"/>
      <c r="D892" s="13"/>
      <c r="E892" s="13"/>
      <c r="F892" s="13"/>
      <c r="G892" s="13"/>
      <c r="H892" s="13"/>
      <c r="I892" s="13"/>
      <c r="J892" s="13"/>
      <c r="K892" s="13"/>
    </row>
    <row r="893" spans="2:11" ht="12.75" customHeight="1">
      <c r="B893" s="13"/>
      <c r="C893" s="13"/>
      <c r="D893" s="13"/>
      <c r="E893" s="13"/>
      <c r="F893" s="13"/>
      <c r="G893" s="13"/>
      <c r="H893" s="13"/>
      <c r="I893" s="13"/>
      <c r="J893" s="13"/>
      <c r="K893" s="13"/>
    </row>
    <row r="894" spans="2:11" ht="12.75" customHeight="1">
      <c r="B894" s="13"/>
      <c r="C894" s="13"/>
      <c r="D894" s="13"/>
      <c r="E894" s="13"/>
      <c r="F894" s="13"/>
      <c r="G894" s="13"/>
      <c r="H894" s="13"/>
      <c r="I894" s="13"/>
      <c r="J894" s="13"/>
      <c r="K894" s="13"/>
    </row>
    <row r="895" spans="2:11" ht="12.75" customHeight="1">
      <c r="B895" s="13"/>
      <c r="C895" s="13"/>
      <c r="D895" s="13"/>
      <c r="E895" s="13"/>
      <c r="F895" s="13"/>
      <c r="G895" s="13"/>
      <c r="H895" s="13"/>
      <c r="I895" s="13"/>
      <c r="J895" s="13"/>
      <c r="K895" s="13"/>
    </row>
    <row r="896" spans="2:11" ht="12.75" customHeight="1">
      <c r="B896" s="13"/>
      <c r="C896" s="13"/>
      <c r="D896" s="13"/>
      <c r="E896" s="13"/>
      <c r="F896" s="13"/>
      <c r="G896" s="13"/>
      <c r="H896" s="13"/>
      <c r="I896" s="13"/>
      <c r="J896" s="13"/>
      <c r="K896" s="13"/>
    </row>
    <row r="897" spans="2:11" ht="12.75" customHeight="1">
      <c r="B897" s="13"/>
      <c r="C897" s="13"/>
      <c r="D897" s="13"/>
      <c r="E897" s="13"/>
      <c r="F897" s="13"/>
      <c r="G897" s="13"/>
      <c r="H897" s="13"/>
      <c r="I897" s="13"/>
      <c r="J897" s="13"/>
      <c r="K897" s="13"/>
    </row>
    <row r="898" spans="2:11" ht="12.75" customHeight="1">
      <c r="B898" s="13"/>
      <c r="C898" s="13"/>
      <c r="D898" s="13"/>
      <c r="E898" s="13"/>
      <c r="F898" s="13"/>
      <c r="G898" s="13"/>
      <c r="H898" s="13"/>
      <c r="I898" s="13"/>
      <c r="J898" s="13"/>
      <c r="K898" s="13"/>
    </row>
    <row r="899" spans="2:11" ht="12.75" customHeight="1">
      <c r="B899" s="13"/>
      <c r="C899" s="13"/>
      <c r="D899" s="13"/>
      <c r="E899" s="13"/>
      <c r="F899" s="13"/>
      <c r="G899" s="13"/>
      <c r="H899" s="13"/>
      <c r="I899" s="13"/>
      <c r="J899" s="13"/>
      <c r="K899" s="13"/>
    </row>
    <row r="900" spans="2:11" ht="12.75" customHeight="1">
      <c r="B900" s="13"/>
      <c r="C900" s="13"/>
      <c r="D900" s="13"/>
      <c r="E900" s="13"/>
      <c r="F900" s="13"/>
      <c r="G900" s="13"/>
      <c r="H900" s="13"/>
      <c r="I900" s="13"/>
      <c r="J900" s="13"/>
      <c r="K900" s="13"/>
    </row>
    <row r="901" spans="2:11" ht="12.75" customHeight="1">
      <c r="B901" s="13"/>
      <c r="C901" s="13"/>
      <c r="D901" s="13"/>
      <c r="E901" s="13"/>
      <c r="F901" s="13"/>
      <c r="G901" s="13"/>
      <c r="H901" s="13"/>
      <c r="I901" s="13"/>
      <c r="J901" s="13"/>
      <c r="K901" s="13"/>
    </row>
    <row r="902" spans="2:11" ht="12.75" customHeight="1">
      <c r="B902" s="13"/>
      <c r="C902" s="13"/>
      <c r="D902" s="13"/>
      <c r="E902" s="13"/>
      <c r="F902" s="13"/>
      <c r="G902" s="13"/>
      <c r="H902" s="13"/>
      <c r="I902" s="13"/>
      <c r="J902" s="13"/>
      <c r="K902" s="13"/>
    </row>
    <row r="903" spans="2:11" ht="12.75" customHeight="1">
      <c r="B903" s="13"/>
      <c r="C903" s="13"/>
      <c r="D903" s="13"/>
      <c r="E903" s="13"/>
      <c r="F903" s="13"/>
      <c r="G903" s="13"/>
      <c r="H903" s="13"/>
      <c r="I903" s="13"/>
      <c r="J903" s="13"/>
      <c r="K903" s="13"/>
    </row>
    <row r="904" spans="2:11" ht="12.75" customHeight="1">
      <c r="B904" s="13"/>
      <c r="C904" s="13"/>
      <c r="D904" s="13"/>
      <c r="E904" s="13"/>
      <c r="F904" s="13"/>
      <c r="G904" s="13"/>
      <c r="H904" s="13"/>
      <c r="I904" s="13"/>
      <c r="J904" s="13"/>
      <c r="K904" s="13"/>
    </row>
    <row r="905" spans="2:11" ht="12.75" customHeight="1">
      <c r="B905" s="13"/>
      <c r="C905" s="13"/>
      <c r="D905" s="13"/>
      <c r="E905" s="13"/>
      <c r="F905" s="13"/>
      <c r="G905" s="13"/>
      <c r="H905" s="13"/>
      <c r="I905" s="13"/>
      <c r="J905" s="13"/>
      <c r="K905" s="13"/>
    </row>
    <row r="906" spans="2:11" ht="12.75" customHeight="1">
      <c r="B906" s="13"/>
      <c r="C906" s="13"/>
      <c r="D906" s="13"/>
      <c r="E906" s="13"/>
      <c r="F906" s="13"/>
      <c r="G906" s="13"/>
      <c r="H906" s="13"/>
      <c r="I906" s="13"/>
      <c r="J906" s="13"/>
      <c r="K906" s="13"/>
    </row>
    <row r="907" spans="2:11" ht="12.75" customHeight="1">
      <c r="B907" s="13"/>
      <c r="C907" s="13"/>
      <c r="D907" s="13"/>
      <c r="E907" s="13"/>
      <c r="F907" s="13"/>
      <c r="G907" s="13"/>
      <c r="H907" s="13"/>
      <c r="I907" s="13"/>
      <c r="J907" s="13"/>
      <c r="K907" s="13"/>
    </row>
    <row r="908" spans="2:11" ht="12.75" customHeight="1">
      <c r="B908" s="13"/>
      <c r="C908" s="13"/>
      <c r="D908" s="13"/>
      <c r="E908" s="13"/>
      <c r="F908" s="13"/>
      <c r="G908" s="13"/>
      <c r="H908" s="13"/>
      <c r="I908" s="13"/>
      <c r="J908" s="13"/>
      <c r="K908" s="13"/>
    </row>
    <row r="909" spans="2:11" ht="12.75" customHeight="1">
      <c r="B909" s="13"/>
      <c r="C909" s="13"/>
      <c r="D909" s="13"/>
      <c r="E909" s="13"/>
      <c r="F909" s="13"/>
      <c r="G909" s="13"/>
      <c r="H909" s="13"/>
      <c r="I909" s="13"/>
      <c r="J909" s="13"/>
      <c r="K909" s="13"/>
    </row>
    <row r="910" spans="2:11" ht="12.75" customHeight="1">
      <c r="B910" s="13"/>
      <c r="C910" s="13"/>
      <c r="D910" s="13"/>
      <c r="E910" s="13"/>
      <c r="F910" s="13"/>
      <c r="G910" s="13"/>
      <c r="H910" s="13"/>
      <c r="I910" s="13"/>
      <c r="J910" s="13"/>
      <c r="K910" s="13"/>
    </row>
    <row r="911" spans="2:11" ht="12.75" customHeight="1">
      <c r="B911" s="13"/>
      <c r="C911" s="13"/>
      <c r="D911" s="13"/>
      <c r="E911" s="13"/>
      <c r="F911" s="13"/>
      <c r="G911" s="13"/>
      <c r="H911" s="13"/>
      <c r="I911" s="13"/>
      <c r="J911" s="13"/>
      <c r="K911" s="13"/>
    </row>
    <row r="912" spans="2:11" ht="12.75" customHeight="1">
      <c r="B912" s="13"/>
      <c r="C912" s="13"/>
      <c r="D912" s="13"/>
      <c r="E912" s="13"/>
      <c r="F912" s="13"/>
      <c r="G912" s="13"/>
      <c r="H912" s="13"/>
      <c r="I912" s="13"/>
      <c r="J912" s="13"/>
      <c r="K912" s="13"/>
    </row>
    <row r="913" spans="2:11" ht="12.75" customHeight="1">
      <c r="B913" s="13"/>
      <c r="C913" s="13"/>
      <c r="D913" s="13"/>
      <c r="E913" s="13"/>
      <c r="F913" s="13"/>
      <c r="G913" s="13"/>
      <c r="H913" s="13"/>
      <c r="I913" s="13"/>
      <c r="J913" s="13"/>
      <c r="K913" s="13"/>
    </row>
    <row r="914" spans="2:11" ht="12.75" customHeight="1">
      <c r="B914" s="13"/>
      <c r="C914" s="13"/>
      <c r="D914" s="13"/>
      <c r="E914" s="13"/>
      <c r="F914" s="13"/>
      <c r="G914" s="13"/>
      <c r="H914" s="13"/>
      <c r="I914" s="13"/>
      <c r="J914" s="13"/>
      <c r="K914" s="13"/>
    </row>
    <row r="915" spans="2:11" ht="12.75" customHeight="1">
      <c r="B915" s="13"/>
      <c r="C915" s="13"/>
      <c r="D915" s="13"/>
      <c r="E915" s="13"/>
      <c r="F915" s="13"/>
      <c r="G915" s="13"/>
      <c r="H915" s="13"/>
      <c r="I915" s="13"/>
      <c r="J915" s="13"/>
      <c r="K915" s="13"/>
    </row>
    <row r="916" spans="2:11" ht="12.75" customHeight="1">
      <c r="B916" s="13"/>
      <c r="C916" s="13"/>
      <c r="D916" s="13"/>
      <c r="E916" s="13"/>
      <c r="F916" s="13"/>
      <c r="G916" s="13"/>
      <c r="H916" s="13"/>
      <c r="I916" s="13"/>
      <c r="J916" s="13"/>
      <c r="K916" s="13"/>
    </row>
    <row r="917" spans="2:11" ht="12.75" customHeight="1">
      <c r="B917" s="13"/>
      <c r="C917" s="13"/>
      <c r="D917" s="13"/>
      <c r="E917" s="13"/>
      <c r="F917" s="13"/>
      <c r="G917" s="13"/>
      <c r="H917" s="13"/>
      <c r="I917" s="13"/>
      <c r="J917" s="13"/>
      <c r="K917" s="13"/>
    </row>
    <row r="918" spans="2:11" ht="12.75" customHeight="1">
      <c r="B918" s="13"/>
      <c r="C918" s="13"/>
      <c r="D918" s="13"/>
      <c r="E918" s="13"/>
      <c r="F918" s="13"/>
      <c r="G918" s="13"/>
      <c r="H918" s="13"/>
      <c r="I918" s="13"/>
      <c r="J918" s="13"/>
      <c r="K918" s="13"/>
    </row>
    <row r="919" spans="2:11" ht="12.75" customHeight="1">
      <c r="B919" s="13"/>
      <c r="C919" s="13"/>
      <c r="D919" s="13"/>
      <c r="E919" s="13"/>
      <c r="F919" s="13"/>
      <c r="G919" s="13"/>
      <c r="H919" s="13"/>
      <c r="I919" s="13"/>
      <c r="J919" s="13"/>
      <c r="K919" s="13"/>
    </row>
    <row r="920" spans="2:11" ht="12.75" customHeight="1">
      <c r="B920" s="13"/>
      <c r="C920" s="13"/>
      <c r="D920" s="13"/>
      <c r="E920" s="13"/>
      <c r="F920" s="13"/>
      <c r="G920" s="13"/>
      <c r="H920" s="13"/>
      <c r="I920" s="13"/>
      <c r="J920" s="13"/>
      <c r="K920" s="13"/>
    </row>
    <row r="921" spans="2:11" ht="12.75" customHeight="1">
      <c r="B921" s="13"/>
      <c r="C921" s="13"/>
      <c r="D921" s="13"/>
      <c r="E921" s="13"/>
      <c r="F921" s="13"/>
      <c r="G921" s="13"/>
      <c r="H921" s="13"/>
      <c r="I921" s="13"/>
      <c r="J921" s="13"/>
      <c r="K921" s="13"/>
    </row>
    <row r="922" spans="2:11" ht="12.75" customHeight="1">
      <c r="B922" s="13"/>
      <c r="C922" s="13"/>
      <c r="D922" s="13"/>
      <c r="E922" s="13"/>
      <c r="F922" s="13"/>
      <c r="G922" s="13"/>
      <c r="H922" s="13"/>
      <c r="I922" s="13"/>
      <c r="J922" s="13"/>
      <c r="K922" s="13"/>
    </row>
    <row r="923" spans="2:11" ht="12.75" customHeight="1">
      <c r="B923" s="13"/>
      <c r="C923" s="13"/>
      <c r="D923" s="13"/>
      <c r="E923" s="13"/>
      <c r="F923" s="13"/>
      <c r="G923" s="13"/>
      <c r="H923" s="13"/>
      <c r="I923" s="13"/>
      <c r="J923" s="13"/>
      <c r="K923" s="13"/>
    </row>
    <row r="924" spans="2:11" ht="12.75" customHeight="1">
      <c r="B924" s="13"/>
      <c r="C924" s="13"/>
      <c r="D924" s="13"/>
      <c r="E924" s="13"/>
      <c r="F924" s="13"/>
      <c r="G924" s="13"/>
      <c r="H924" s="13"/>
      <c r="I924" s="13"/>
      <c r="J924" s="13"/>
      <c r="K924" s="13"/>
    </row>
    <row r="925" spans="2:11" ht="12.75" customHeight="1">
      <c r="B925" s="13"/>
      <c r="C925" s="13"/>
      <c r="D925" s="13"/>
      <c r="E925" s="13"/>
      <c r="F925" s="13"/>
      <c r="G925" s="13"/>
      <c r="H925" s="13"/>
      <c r="I925" s="13"/>
      <c r="J925" s="13"/>
      <c r="K925" s="13"/>
    </row>
    <row r="926" spans="2:11" ht="12.75" customHeight="1">
      <c r="B926" s="13"/>
      <c r="C926" s="13"/>
      <c r="D926" s="13"/>
      <c r="E926" s="13"/>
      <c r="F926" s="13"/>
      <c r="G926" s="13"/>
      <c r="H926" s="13"/>
      <c r="I926" s="13"/>
      <c r="J926" s="13"/>
      <c r="K926" s="13"/>
    </row>
    <row r="927" spans="2:11" ht="12.75" customHeight="1">
      <c r="B927" s="13"/>
      <c r="C927" s="13"/>
      <c r="D927" s="13"/>
      <c r="E927" s="13"/>
      <c r="F927" s="13"/>
      <c r="G927" s="13"/>
      <c r="H927" s="13"/>
      <c r="I927" s="13"/>
      <c r="J927" s="13"/>
      <c r="K927" s="13"/>
    </row>
    <row r="928" spans="2:11" ht="12.75" customHeight="1">
      <c r="B928" s="13"/>
      <c r="C928" s="13"/>
      <c r="D928" s="13"/>
      <c r="E928" s="13"/>
      <c r="F928" s="13"/>
      <c r="G928" s="13"/>
      <c r="H928" s="13"/>
      <c r="I928" s="13"/>
      <c r="J928" s="13"/>
      <c r="K928" s="13"/>
    </row>
    <row r="929" spans="2:11" ht="12.75" customHeight="1">
      <c r="B929" s="13"/>
      <c r="C929" s="13"/>
      <c r="D929" s="13"/>
      <c r="E929" s="13"/>
      <c r="F929" s="13"/>
      <c r="G929" s="13"/>
      <c r="H929" s="13"/>
      <c r="I929" s="13"/>
      <c r="J929" s="13"/>
      <c r="K929" s="13"/>
    </row>
    <row r="930" spans="2:11" ht="12.75" customHeight="1">
      <c r="B930" s="13"/>
      <c r="C930" s="13"/>
      <c r="D930" s="13"/>
      <c r="E930" s="13"/>
      <c r="F930" s="13"/>
      <c r="G930" s="13"/>
      <c r="H930" s="13"/>
      <c r="I930" s="13"/>
      <c r="J930" s="13"/>
      <c r="K930" s="13"/>
    </row>
    <row r="931" spans="2:11" ht="12.75" customHeight="1">
      <c r="B931" s="13"/>
      <c r="C931" s="13"/>
      <c r="D931" s="13"/>
      <c r="E931" s="13"/>
      <c r="F931" s="13"/>
      <c r="G931" s="13"/>
      <c r="H931" s="13"/>
      <c r="I931" s="13"/>
      <c r="J931" s="13"/>
      <c r="K931" s="13"/>
    </row>
    <row r="932" spans="2:11" ht="12.75" customHeight="1">
      <c r="B932" s="13"/>
      <c r="C932" s="13"/>
      <c r="D932" s="13"/>
      <c r="E932" s="13"/>
      <c r="F932" s="13"/>
      <c r="G932" s="13"/>
      <c r="H932" s="13"/>
      <c r="I932" s="13"/>
      <c r="J932" s="13"/>
      <c r="K932" s="13"/>
    </row>
    <row r="933" spans="2:11" ht="12.75" customHeight="1">
      <c r="B933" s="13"/>
      <c r="C933" s="13"/>
      <c r="D933" s="13"/>
      <c r="E933" s="13"/>
      <c r="F933" s="13"/>
      <c r="G933" s="13"/>
      <c r="H933" s="13"/>
      <c r="I933" s="13"/>
      <c r="J933" s="13"/>
      <c r="K933" s="13"/>
    </row>
    <row r="934" spans="2:11" ht="12.75" customHeight="1">
      <c r="B934" s="13"/>
      <c r="C934" s="13"/>
      <c r="D934" s="13"/>
      <c r="E934" s="13"/>
      <c r="F934" s="13"/>
      <c r="G934" s="13"/>
      <c r="H934" s="13"/>
      <c r="I934" s="13"/>
      <c r="J934" s="13"/>
      <c r="K934" s="13"/>
    </row>
    <row r="935" spans="2:11" ht="12.75" customHeight="1">
      <c r="B935" s="13"/>
      <c r="C935" s="13"/>
      <c r="D935" s="13"/>
      <c r="E935" s="13"/>
      <c r="F935" s="13"/>
      <c r="G935" s="13"/>
      <c r="H935" s="13"/>
      <c r="I935" s="13"/>
      <c r="J935" s="13"/>
      <c r="K935" s="13"/>
    </row>
    <row r="936" spans="2:11" ht="12.75" customHeight="1">
      <c r="B936" s="13"/>
      <c r="C936" s="13"/>
      <c r="D936" s="13"/>
      <c r="E936" s="13"/>
      <c r="F936" s="13"/>
      <c r="G936" s="13"/>
      <c r="H936" s="13"/>
      <c r="I936" s="13"/>
      <c r="J936" s="13"/>
      <c r="K936" s="13"/>
    </row>
    <row r="937" spans="2:11" ht="12.75" customHeight="1">
      <c r="B937" s="13"/>
      <c r="C937" s="13"/>
      <c r="D937" s="13"/>
      <c r="E937" s="13"/>
      <c r="F937" s="13"/>
      <c r="G937" s="13"/>
      <c r="H937" s="13"/>
      <c r="I937" s="13"/>
      <c r="J937" s="13"/>
      <c r="K937" s="13"/>
    </row>
    <row r="938" spans="2:11" ht="12.75" customHeight="1">
      <c r="B938" s="13"/>
      <c r="C938" s="13"/>
      <c r="D938" s="13"/>
      <c r="E938" s="13"/>
      <c r="F938" s="13"/>
      <c r="G938" s="13"/>
      <c r="H938" s="13"/>
      <c r="I938" s="13"/>
      <c r="J938" s="13"/>
      <c r="K938" s="13"/>
    </row>
    <row r="939" spans="2:11" ht="12.75" customHeight="1">
      <c r="B939" s="13"/>
      <c r="C939" s="13"/>
      <c r="D939" s="13"/>
      <c r="E939" s="13"/>
      <c r="F939" s="13"/>
      <c r="G939" s="13"/>
      <c r="H939" s="13"/>
      <c r="I939" s="13"/>
      <c r="J939" s="13"/>
      <c r="K939" s="13"/>
    </row>
    <row r="940" spans="2:11" ht="12.75" customHeight="1">
      <c r="B940" s="13"/>
      <c r="C940" s="13"/>
      <c r="D940" s="13"/>
      <c r="E940" s="13"/>
      <c r="F940" s="13"/>
      <c r="G940" s="13"/>
      <c r="H940" s="13"/>
      <c r="I940" s="13"/>
      <c r="J940" s="13"/>
      <c r="K940" s="13"/>
    </row>
    <row r="941" spans="2:11" ht="12.75" customHeight="1">
      <c r="B941" s="13"/>
      <c r="C941" s="13"/>
      <c r="D941" s="13"/>
      <c r="E941" s="13"/>
      <c r="F941" s="13"/>
      <c r="G941" s="13"/>
      <c r="H941" s="13"/>
      <c r="I941" s="13"/>
      <c r="J941" s="13"/>
      <c r="K941" s="13"/>
    </row>
    <row r="942" spans="2:11" ht="12.75" customHeight="1">
      <c r="B942" s="13"/>
      <c r="C942" s="13"/>
      <c r="D942" s="13"/>
      <c r="E942" s="13"/>
      <c r="F942" s="13"/>
      <c r="G942" s="13"/>
      <c r="H942" s="13"/>
      <c r="I942" s="13"/>
      <c r="J942" s="13"/>
      <c r="K942" s="13"/>
    </row>
    <row r="943" spans="2:11" ht="12.75" customHeight="1">
      <c r="B943" s="13"/>
      <c r="C943" s="13"/>
      <c r="D943" s="13"/>
      <c r="E943" s="13"/>
      <c r="F943" s="13"/>
      <c r="G943" s="13"/>
      <c r="H943" s="13"/>
      <c r="I943" s="13"/>
      <c r="J943" s="13"/>
      <c r="K943" s="13"/>
    </row>
    <row r="944" spans="2:11" ht="12.75" customHeight="1">
      <c r="B944" s="13"/>
      <c r="C944" s="13"/>
      <c r="D944" s="13"/>
      <c r="E944" s="13"/>
      <c r="F944" s="13"/>
      <c r="G944" s="13"/>
      <c r="H944" s="13"/>
      <c r="I944" s="13"/>
      <c r="J944" s="13"/>
      <c r="K944" s="13"/>
    </row>
    <row r="945" spans="2:11" ht="12.75" customHeight="1">
      <c r="B945" s="13"/>
      <c r="C945" s="13"/>
      <c r="D945" s="13"/>
      <c r="E945" s="13"/>
      <c r="F945" s="13"/>
      <c r="G945" s="13"/>
      <c r="H945" s="13"/>
      <c r="I945" s="13"/>
      <c r="J945" s="13"/>
      <c r="K945" s="13"/>
    </row>
    <row r="946" spans="2:11" ht="12.75" customHeight="1">
      <c r="B946" s="13"/>
      <c r="C946" s="13"/>
      <c r="D946" s="13"/>
      <c r="E946" s="13"/>
      <c r="F946" s="13"/>
      <c r="G946" s="13"/>
      <c r="H946" s="13"/>
      <c r="I946" s="13"/>
      <c r="J946" s="13"/>
      <c r="K946" s="13"/>
    </row>
    <row r="947" spans="2:11" ht="12.75" customHeight="1">
      <c r="B947" s="13"/>
      <c r="C947" s="13"/>
      <c r="D947" s="13"/>
      <c r="E947" s="13"/>
      <c r="F947" s="13"/>
      <c r="G947" s="13"/>
      <c r="H947" s="13"/>
      <c r="I947" s="13"/>
      <c r="J947" s="13"/>
      <c r="K947" s="13"/>
    </row>
    <row r="948" spans="2:11" ht="12.75" customHeight="1">
      <c r="B948" s="13"/>
      <c r="C948" s="13"/>
      <c r="D948" s="13"/>
      <c r="E948" s="13"/>
      <c r="F948" s="13"/>
      <c r="G948" s="13"/>
      <c r="H948" s="13"/>
      <c r="I948" s="13"/>
      <c r="J948" s="13"/>
      <c r="K948" s="13"/>
    </row>
    <row r="949" spans="2:11" ht="12.75" customHeight="1">
      <c r="B949" s="13"/>
      <c r="C949" s="13"/>
      <c r="D949" s="13"/>
      <c r="E949" s="13"/>
      <c r="F949" s="13"/>
      <c r="G949" s="13"/>
      <c r="H949" s="13"/>
      <c r="I949" s="13"/>
      <c r="J949" s="13"/>
      <c r="K949" s="13"/>
    </row>
    <row r="950" spans="2:11" ht="12.75" customHeight="1">
      <c r="B950" s="13"/>
      <c r="C950" s="13"/>
      <c r="D950" s="13"/>
      <c r="E950" s="13"/>
      <c r="F950" s="13"/>
      <c r="G950" s="13"/>
      <c r="H950" s="13"/>
      <c r="I950" s="13"/>
      <c r="J950" s="13"/>
      <c r="K950" s="13"/>
    </row>
    <row r="951" spans="2:11" ht="12.75" customHeight="1">
      <c r="B951" s="13"/>
      <c r="C951" s="13"/>
      <c r="D951" s="13"/>
      <c r="E951" s="13"/>
      <c r="F951" s="13"/>
      <c r="G951" s="13"/>
      <c r="H951" s="13"/>
      <c r="I951" s="13"/>
      <c r="J951" s="13"/>
      <c r="K951" s="13"/>
    </row>
    <row r="952" spans="2:11" ht="12.75" customHeight="1">
      <c r="B952" s="13"/>
      <c r="C952" s="13"/>
      <c r="D952" s="13"/>
      <c r="E952" s="13"/>
      <c r="F952" s="13"/>
      <c r="G952" s="13"/>
      <c r="H952" s="13"/>
      <c r="I952" s="13"/>
      <c r="J952" s="13"/>
      <c r="K952" s="13"/>
    </row>
    <row r="953" spans="2:11" ht="12.75" customHeight="1">
      <c r="B953" s="13"/>
      <c r="C953" s="13"/>
      <c r="D953" s="13"/>
      <c r="E953" s="13"/>
      <c r="F953" s="13"/>
      <c r="G953" s="13"/>
      <c r="H953" s="13"/>
      <c r="I953" s="13"/>
      <c r="J953" s="13"/>
      <c r="K953" s="13"/>
    </row>
    <row r="954" spans="2:11" ht="12.75" customHeight="1">
      <c r="B954" s="13"/>
      <c r="C954" s="13"/>
      <c r="D954" s="13"/>
      <c r="E954" s="13"/>
      <c r="F954" s="13"/>
      <c r="G954" s="13"/>
      <c r="H954" s="13"/>
      <c r="I954" s="13"/>
      <c r="J954" s="13"/>
      <c r="K954" s="13"/>
    </row>
    <row r="955" spans="2:11" ht="12.75" customHeight="1">
      <c r="B955" s="13"/>
      <c r="C955" s="13"/>
      <c r="D955" s="13"/>
      <c r="E955" s="13"/>
      <c r="F955" s="13"/>
      <c r="G955" s="13"/>
      <c r="H955" s="13"/>
      <c r="I955" s="13"/>
      <c r="J955" s="13"/>
      <c r="K955" s="13"/>
    </row>
    <row r="956" spans="2:11" ht="12.75" customHeight="1">
      <c r="B956" s="13"/>
      <c r="C956" s="13"/>
      <c r="D956" s="13"/>
      <c r="E956" s="13"/>
      <c r="F956" s="13"/>
      <c r="G956" s="13"/>
      <c r="H956" s="13"/>
      <c r="I956" s="13"/>
      <c r="J956" s="13"/>
      <c r="K956" s="13"/>
    </row>
    <row r="957" spans="2:11" ht="12.75" customHeight="1">
      <c r="B957" s="13"/>
      <c r="C957" s="13"/>
      <c r="D957" s="13"/>
      <c r="E957" s="13"/>
      <c r="F957" s="13"/>
      <c r="G957" s="13"/>
      <c r="H957" s="13"/>
      <c r="I957" s="13"/>
      <c r="J957" s="13"/>
      <c r="K957" s="13"/>
    </row>
    <row r="958" spans="2:11" ht="12.75" customHeight="1">
      <c r="B958" s="13"/>
      <c r="C958" s="13"/>
      <c r="D958" s="13"/>
      <c r="E958" s="13"/>
      <c r="F958" s="13"/>
      <c r="G958" s="13"/>
      <c r="H958" s="13"/>
      <c r="I958" s="13"/>
      <c r="J958" s="13"/>
      <c r="K958" s="13"/>
    </row>
    <row r="959" spans="2:11" ht="12.75" customHeight="1">
      <c r="B959" s="13"/>
      <c r="C959" s="13"/>
      <c r="D959" s="13"/>
      <c r="E959" s="13"/>
      <c r="F959" s="13"/>
      <c r="G959" s="13"/>
      <c r="H959" s="13"/>
      <c r="I959" s="13"/>
      <c r="J959" s="13"/>
      <c r="K959" s="13"/>
    </row>
    <row r="960" spans="2:11" ht="12.75" customHeight="1">
      <c r="B960" s="13"/>
      <c r="C960" s="13"/>
      <c r="D960" s="13"/>
      <c r="E960" s="13"/>
      <c r="F960" s="13"/>
      <c r="G960" s="13"/>
      <c r="H960" s="13"/>
      <c r="I960" s="13"/>
      <c r="J960" s="13"/>
      <c r="K960" s="13"/>
    </row>
    <row r="961" spans="2:11" ht="12.75" customHeight="1">
      <c r="B961" s="13"/>
      <c r="C961" s="13"/>
      <c r="D961" s="13"/>
      <c r="E961" s="13"/>
      <c r="F961" s="13"/>
      <c r="G961" s="13"/>
      <c r="H961" s="13"/>
      <c r="I961" s="13"/>
      <c r="J961" s="13"/>
      <c r="K961" s="13"/>
    </row>
    <row r="962" spans="2:11" ht="12.75" customHeight="1">
      <c r="B962" s="13"/>
      <c r="C962" s="13"/>
      <c r="D962" s="13"/>
      <c r="E962" s="13"/>
      <c r="F962" s="13"/>
      <c r="G962" s="13"/>
      <c r="H962" s="13"/>
      <c r="I962" s="13"/>
      <c r="J962" s="13"/>
      <c r="K962" s="13"/>
    </row>
    <row r="963" spans="2:11" ht="12.75" customHeight="1">
      <c r="B963" s="13"/>
      <c r="C963" s="13"/>
      <c r="D963" s="13"/>
      <c r="E963" s="13"/>
      <c r="F963" s="13"/>
      <c r="G963" s="13"/>
      <c r="H963" s="13"/>
      <c r="I963" s="13"/>
      <c r="J963" s="13"/>
      <c r="K963" s="13"/>
    </row>
    <row r="964" spans="2:11" ht="12.75" customHeight="1">
      <c r="B964" s="13"/>
      <c r="C964" s="13"/>
      <c r="D964" s="13"/>
      <c r="E964" s="13"/>
      <c r="F964" s="13"/>
      <c r="G964" s="13"/>
      <c r="H964" s="13"/>
      <c r="I964" s="13"/>
      <c r="J964" s="13"/>
      <c r="K964" s="13"/>
    </row>
    <row r="965" spans="2:11" ht="12.75" customHeight="1">
      <c r="B965" s="13"/>
      <c r="C965" s="13"/>
      <c r="D965" s="13"/>
      <c r="E965" s="13"/>
      <c r="F965" s="13"/>
      <c r="G965" s="13"/>
      <c r="H965" s="13"/>
      <c r="I965" s="13"/>
      <c r="J965" s="13"/>
      <c r="K965" s="13"/>
    </row>
    <row r="966" spans="2:11" ht="12.75" customHeight="1">
      <c r="B966" s="13"/>
      <c r="C966" s="13"/>
      <c r="D966" s="13"/>
      <c r="E966" s="13"/>
      <c r="F966" s="13"/>
      <c r="G966" s="13"/>
      <c r="H966" s="13"/>
      <c r="I966" s="13"/>
      <c r="J966" s="13"/>
      <c r="K966" s="13"/>
    </row>
    <row r="967" spans="2:11" ht="12.75" customHeight="1">
      <c r="B967" s="13"/>
      <c r="C967" s="13"/>
      <c r="D967" s="13"/>
      <c r="E967" s="13"/>
      <c r="F967" s="13"/>
      <c r="G967" s="13"/>
      <c r="H967" s="13"/>
      <c r="I967" s="13"/>
      <c r="J967" s="13"/>
      <c r="K967" s="13"/>
    </row>
    <row r="968" spans="2:11" ht="12.75" customHeight="1">
      <c r="B968" s="13"/>
      <c r="C968" s="13"/>
      <c r="D968" s="13"/>
      <c r="E968" s="13"/>
      <c r="F968" s="13"/>
      <c r="G968" s="13"/>
      <c r="H968" s="13"/>
      <c r="I968" s="13"/>
      <c r="J968" s="13"/>
      <c r="K968" s="13"/>
    </row>
    <row r="969" spans="2:11" ht="12.75" customHeight="1">
      <c r="B969" s="13"/>
      <c r="C969" s="13"/>
      <c r="D969" s="13"/>
      <c r="E969" s="13"/>
      <c r="F969" s="13"/>
      <c r="G969" s="13"/>
      <c r="H969" s="13"/>
      <c r="I969" s="13"/>
      <c r="J969" s="13"/>
      <c r="K969" s="13"/>
    </row>
    <row r="970" spans="2:11" ht="12.75" customHeight="1">
      <c r="B970" s="13"/>
      <c r="C970" s="13"/>
      <c r="D970" s="13"/>
      <c r="E970" s="13"/>
      <c r="F970" s="13"/>
      <c r="G970" s="13"/>
      <c r="H970" s="13"/>
      <c r="I970" s="13"/>
      <c r="J970" s="13"/>
      <c r="K970" s="13"/>
    </row>
    <row r="971" spans="2:11" ht="12.75" customHeight="1">
      <c r="B971" s="13"/>
      <c r="C971" s="13"/>
      <c r="D971" s="13"/>
      <c r="E971" s="13"/>
      <c r="F971" s="13"/>
      <c r="G971" s="13"/>
      <c r="H971" s="13"/>
      <c r="I971" s="13"/>
      <c r="J971" s="13"/>
      <c r="K971" s="13"/>
    </row>
    <row r="972" spans="2:11" ht="12.75" customHeight="1">
      <c r="B972" s="13"/>
      <c r="C972" s="13"/>
      <c r="D972" s="13"/>
      <c r="E972" s="13"/>
      <c r="F972" s="13"/>
      <c r="G972" s="13"/>
      <c r="H972" s="13"/>
      <c r="I972" s="13"/>
      <c r="J972" s="13"/>
      <c r="K972" s="13"/>
    </row>
    <row r="973" spans="2:11" ht="12.75" customHeight="1">
      <c r="B973" s="13"/>
      <c r="C973" s="13"/>
      <c r="D973" s="13"/>
      <c r="E973" s="13"/>
      <c r="F973" s="13"/>
      <c r="G973" s="13"/>
      <c r="H973" s="13"/>
      <c r="I973" s="13"/>
      <c r="J973" s="13"/>
      <c r="K973" s="13"/>
    </row>
    <row r="974" spans="2:11" ht="12.75" customHeight="1">
      <c r="B974" s="13"/>
      <c r="C974" s="13"/>
      <c r="D974" s="13"/>
      <c r="E974" s="13"/>
      <c r="F974" s="13"/>
      <c r="G974" s="13"/>
      <c r="H974" s="13"/>
      <c r="I974" s="13"/>
      <c r="J974" s="13"/>
      <c r="K974" s="13"/>
    </row>
    <row r="975" spans="2:11" ht="12.75" customHeight="1">
      <c r="B975" s="13"/>
      <c r="C975" s="13"/>
      <c r="D975" s="13"/>
      <c r="E975" s="13"/>
      <c r="F975" s="13"/>
      <c r="G975" s="13"/>
      <c r="H975" s="13"/>
      <c r="I975" s="13"/>
      <c r="J975" s="13"/>
      <c r="K975" s="13"/>
    </row>
    <row r="976" spans="2:11" ht="12.75" customHeight="1">
      <c r="B976" s="13"/>
      <c r="C976" s="13"/>
      <c r="D976" s="13"/>
      <c r="E976" s="13"/>
      <c r="F976" s="13"/>
      <c r="G976" s="13"/>
      <c r="H976" s="13"/>
      <c r="I976" s="13"/>
      <c r="J976" s="13"/>
      <c r="K976" s="13"/>
    </row>
    <row r="977" spans="2:11" ht="12.75" customHeight="1">
      <c r="B977" s="13"/>
      <c r="C977" s="13"/>
      <c r="D977" s="13"/>
      <c r="E977" s="13"/>
      <c r="F977" s="13"/>
      <c r="G977" s="13"/>
      <c r="H977" s="13"/>
      <c r="I977" s="13"/>
      <c r="J977" s="13"/>
      <c r="K977" s="13"/>
    </row>
    <row r="978" spans="2:11" ht="12.75" customHeight="1">
      <c r="B978" s="13"/>
      <c r="C978" s="13"/>
      <c r="D978" s="13"/>
      <c r="E978" s="13"/>
      <c r="F978" s="13"/>
      <c r="G978" s="13"/>
      <c r="H978" s="13"/>
      <c r="I978" s="13"/>
      <c r="J978" s="13"/>
      <c r="K978" s="13"/>
    </row>
    <row r="979" spans="2:11" ht="12.75" customHeight="1">
      <c r="B979" s="13"/>
      <c r="C979" s="13"/>
      <c r="D979" s="13"/>
      <c r="E979" s="13"/>
      <c r="F979" s="13"/>
      <c r="G979" s="13"/>
      <c r="H979" s="13"/>
      <c r="I979" s="13"/>
      <c r="J979" s="13"/>
      <c r="K979" s="13"/>
    </row>
    <row r="980" spans="2:11" ht="12.75" customHeight="1">
      <c r="B980" s="13"/>
      <c r="C980" s="13"/>
      <c r="D980" s="13"/>
      <c r="E980" s="13"/>
      <c r="F980" s="13"/>
      <c r="G980" s="13"/>
      <c r="H980" s="13"/>
      <c r="I980" s="13"/>
      <c r="J980" s="13"/>
      <c r="K980" s="13"/>
    </row>
    <row r="981" spans="2:11" ht="12.75" customHeight="1">
      <c r="B981" s="13"/>
      <c r="C981" s="13"/>
      <c r="D981" s="13"/>
      <c r="E981" s="13"/>
      <c r="F981" s="13"/>
      <c r="G981" s="13"/>
      <c r="H981" s="13"/>
      <c r="I981" s="13"/>
      <c r="J981" s="13"/>
      <c r="K981" s="13"/>
    </row>
    <row r="982" spans="2:11" ht="12.75" customHeight="1">
      <c r="B982" s="13"/>
      <c r="C982" s="13"/>
      <c r="D982" s="13"/>
      <c r="E982" s="13"/>
      <c r="F982" s="13"/>
      <c r="G982" s="13"/>
      <c r="H982" s="13"/>
      <c r="I982" s="13"/>
      <c r="J982" s="13"/>
      <c r="K982" s="13"/>
    </row>
    <row r="983" spans="2:11" ht="12.75" customHeight="1">
      <c r="B983" s="13"/>
      <c r="C983" s="13"/>
      <c r="D983" s="13"/>
      <c r="E983" s="13"/>
      <c r="F983" s="13"/>
      <c r="G983" s="13"/>
      <c r="H983" s="13"/>
      <c r="I983" s="13"/>
      <c r="J983" s="13"/>
      <c r="K983" s="13"/>
    </row>
    <row r="984" spans="2:11" ht="12.75" customHeight="1">
      <c r="B984" s="13"/>
      <c r="C984" s="13"/>
      <c r="D984" s="13"/>
      <c r="E984" s="13"/>
      <c r="F984" s="13"/>
      <c r="G984" s="13"/>
      <c r="H984" s="13"/>
      <c r="I984" s="13"/>
      <c r="J984" s="13"/>
      <c r="K984" s="13"/>
    </row>
    <row r="985" spans="2:11" ht="12.75" customHeight="1">
      <c r="B985" s="13"/>
      <c r="C985" s="13"/>
      <c r="D985" s="13"/>
      <c r="E985" s="13"/>
      <c r="F985" s="13"/>
      <c r="G985" s="13"/>
      <c r="H985" s="13"/>
      <c r="I985" s="13"/>
      <c r="J985" s="13"/>
      <c r="K985" s="13"/>
    </row>
    <row r="986" spans="2:11" ht="12.75" customHeight="1">
      <c r="B986" s="13"/>
      <c r="C986" s="13"/>
      <c r="D986" s="13"/>
      <c r="E986" s="13"/>
      <c r="F986" s="13"/>
      <c r="G986" s="13"/>
      <c r="H986" s="13"/>
      <c r="I986" s="13"/>
      <c r="J986" s="13"/>
      <c r="K986" s="13"/>
    </row>
    <row r="987" spans="2:11" ht="12.75" customHeight="1">
      <c r="B987" s="13"/>
      <c r="C987" s="13"/>
      <c r="D987" s="13"/>
      <c r="E987" s="13"/>
      <c r="F987" s="13"/>
      <c r="G987" s="13"/>
      <c r="H987" s="13"/>
      <c r="I987" s="13"/>
      <c r="J987" s="13"/>
      <c r="K987" s="13"/>
    </row>
    <row r="988" spans="2:11" ht="12.75" customHeight="1">
      <c r="B988" s="13"/>
      <c r="C988" s="13"/>
      <c r="D988" s="13"/>
      <c r="E988" s="13"/>
      <c r="F988" s="13"/>
      <c r="G988" s="13"/>
      <c r="H988" s="13"/>
      <c r="I988" s="13"/>
      <c r="J988" s="13"/>
      <c r="K988" s="13"/>
    </row>
    <row r="989" spans="2:11" ht="12.75" customHeight="1">
      <c r="B989" s="13"/>
      <c r="C989" s="13"/>
      <c r="D989" s="13"/>
      <c r="E989" s="13"/>
      <c r="F989" s="13"/>
      <c r="G989" s="13"/>
      <c r="H989" s="13"/>
      <c r="I989" s="13"/>
      <c r="J989" s="13"/>
      <c r="K989" s="13"/>
    </row>
    <row r="990" spans="2:11" ht="12.75" customHeight="1">
      <c r="B990" s="13"/>
      <c r="C990" s="13"/>
      <c r="D990" s="13"/>
      <c r="E990" s="13"/>
      <c r="F990" s="13"/>
      <c r="G990" s="13"/>
      <c r="H990" s="13"/>
      <c r="I990" s="13"/>
      <c r="J990" s="13"/>
      <c r="K990" s="13"/>
    </row>
    <row r="991" spans="2:11" ht="12.75" customHeight="1">
      <c r="B991" s="13"/>
      <c r="C991" s="13"/>
      <c r="D991" s="13"/>
      <c r="E991" s="13"/>
      <c r="F991" s="13"/>
      <c r="G991" s="13"/>
      <c r="H991" s="13"/>
      <c r="I991" s="13"/>
      <c r="J991" s="13"/>
      <c r="K991" s="13"/>
    </row>
    <row r="992" spans="2:11" ht="12.75" customHeight="1">
      <c r="B992" s="13"/>
      <c r="C992" s="13"/>
      <c r="D992" s="13"/>
      <c r="E992" s="13"/>
      <c r="F992" s="13"/>
      <c r="G992" s="13"/>
      <c r="H992" s="13"/>
      <c r="I992" s="13"/>
      <c r="J992" s="13"/>
      <c r="K992" s="13"/>
    </row>
    <row r="993" spans="2:11" ht="12.75" customHeight="1">
      <c r="B993" s="13"/>
      <c r="C993" s="13"/>
      <c r="D993" s="13"/>
      <c r="E993" s="13"/>
      <c r="F993" s="13"/>
      <c r="G993" s="13"/>
      <c r="H993" s="13"/>
      <c r="I993" s="13"/>
      <c r="J993" s="13"/>
      <c r="K993" s="13"/>
    </row>
    <row r="994" spans="2:11" ht="12.75" customHeight="1">
      <c r="B994" s="13"/>
      <c r="C994" s="13"/>
      <c r="D994" s="13"/>
      <c r="E994" s="13"/>
      <c r="F994" s="13"/>
      <c r="G994" s="13"/>
      <c r="H994" s="13"/>
      <c r="I994" s="13"/>
      <c r="J994" s="13"/>
      <c r="K994" s="13"/>
    </row>
    <row r="995" spans="2:11" ht="12.75" customHeight="1">
      <c r="B995" s="13"/>
      <c r="C995" s="13"/>
      <c r="D995" s="13"/>
      <c r="E995" s="13"/>
      <c r="F995" s="13"/>
      <c r="G995" s="13"/>
      <c r="H995" s="13"/>
      <c r="I995" s="13"/>
      <c r="J995" s="13"/>
      <c r="K995" s="13"/>
    </row>
    <row r="996" spans="2:11" ht="12.75" customHeight="1">
      <c r="B996" s="13"/>
      <c r="C996" s="13"/>
      <c r="D996" s="13"/>
      <c r="E996" s="13"/>
      <c r="F996" s="13"/>
      <c r="G996" s="13"/>
      <c r="H996" s="13"/>
      <c r="I996" s="13"/>
      <c r="J996" s="13"/>
      <c r="K996" s="13"/>
    </row>
    <row r="997" spans="2:11" ht="12.75" customHeight="1">
      <c r="B997" s="13"/>
      <c r="C997" s="13"/>
      <c r="D997" s="13"/>
      <c r="E997" s="13"/>
      <c r="F997" s="13"/>
      <c r="G997" s="13"/>
      <c r="H997" s="13"/>
      <c r="I997" s="13"/>
      <c r="J997" s="13"/>
      <c r="K997" s="13"/>
    </row>
    <row r="998" spans="2:11" ht="12.75" customHeight="1">
      <c r="B998" s="13"/>
      <c r="C998" s="13"/>
      <c r="D998" s="13"/>
      <c r="E998" s="13"/>
      <c r="F998" s="13"/>
      <c r="G998" s="13"/>
      <c r="H998" s="13"/>
      <c r="I998" s="13"/>
      <c r="J998" s="13"/>
      <c r="K998" s="13"/>
    </row>
    <row r="999" spans="2:11" ht="12.75" customHeight="1">
      <c r="B999" s="13"/>
      <c r="C999" s="13"/>
      <c r="D999" s="13"/>
      <c r="E999" s="13"/>
      <c r="F999" s="13"/>
      <c r="G999" s="13"/>
      <c r="H999" s="13"/>
      <c r="I999" s="13"/>
      <c r="J999" s="13"/>
      <c r="K999" s="13"/>
    </row>
    <row r="1000" spans="2:11" ht="12.75" customHeight="1"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</row>
    <row r="1001" spans="2:11" ht="12.75" customHeight="1"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</row>
  </sheetData>
  <mergeCells count="10">
    <mergeCell ref="A1:M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conditionalFormatting sqref="I5:K5">
    <cfRule type="cellIs" dxfId="0" priority="1" stopIfTrue="1" operator="equal">
      <formula>0</formula>
    </cfRule>
  </conditionalFormatting>
  <pageMargins left="0.75" right="0.75" top="0.7" bottom="0.7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12"/>
  <sheetViews>
    <sheetView zoomScale="75" zoomScaleNormal="75" workbookViewId="0">
      <pane ySplit="4" topLeftCell="A65" activePane="bottomLeft" state="frozen"/>
      <selection pane="bottomLeft" activeCell="I14" sqref="I14"/>
    </sheetView>
  </sheetViews>
  <sheetFormatPr defaultColWidth="14.44140625" defaultRowHeight="15" customHeight="1"/>
  <cols>
    <col min="1" max="1" width="5.6640625" customWidth="1"/>
    <col min="2" max="2" width="31.44140625" customWidth="1"/>
    <col min="3" max="3" width="25" customWidth="1"/>
    <col min="4" max="4" width="26.44140625" customWidth="1"/>
    <col min="5" max="5" width="22.44140625" customWidth="1"/>
    <col min="6" max="6" width="13.5546875" customWidth="1"/>
    <col min="7" max="7" width="15.6640625" customWidth="1"/>
    <col min="8" max="9" width="16.109375" customWidth="1"/>
    <col min="10" max="10" width="14.33203125" customWidth="1"/>
    <col min="11" max="11" width="13.5546875" customWidth="1"/>
    <col min="12" max="26" width="8.6640625" customWidth="1"/>
  </cols>
  <sheetData>
    <row r="1" spans="1:26" ht="24.75" customHeight="1">
      <c r="A1" s="104"/>
      <c r="B1" s="170" t="s">
        <v>1489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26" ht="37.5" customHeight="1">
      <c r="A2" s="175" t="s">
        <v>0</v>
      </c>
      <c r="B2" s="175" t="s">
        <v>1</v>
      </c>
      <c r="C2" s="175" t="s">
        <v>245</v>
      </c>
      <c r="D2" s="175" t="s">
        <v>854</v>
      </c>
      <c r="E2" s="175" t="s">
        <v>855</v>
      </c>
      <c r="F2" s="175" t="s">
        <v>246</v>
      </c>
      <c r="G2" s="175" t="s">
        <v>6</v>
      </c>
      <c r="H2" s="175" t="s">
        <v>7</v>
      </c>
      <c r="I2" s="176" t="s">
        <v>247</v>
      </c>
      <c r="J2" s="155"/>
      <c r="K2" s="156"/>
      <c r="L2" s="120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7.5" customHeight="1">
      <c r="A3" s="152"/>
      <c r="B3" s="152"/>
      <c r="C3" s="152"/>
      <c r="D3" s="152"/>
      <c r="E3" s="152"/>
      <c r="F3" s="152"/>
      <c r="G3" s="152"/>
      <c r="H3" s="152"/>
      <c r="I3" s="68" t="s">
        <v>248</v>
      </c>
      <c r="J3" s="68" t="s">
        <v>249</v>
      </c>
      <c r="K3" s="68" t="s">
        <v>250</v>
      </c>
      <c r="L3" s="120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0.75" customHeight="1">
      <c r="A4" s="153"/>
      <c r="B4" s="152"/>
      <c r="C4" s="153"/>
      <c r="D4" s="153"/>
      <c r="E4" s="153"/>
      <c r="F4" s="153"/>
      <c r="G4" s="153"/>
      <c r="H4" s="153"/>
      <c r="I4" s="68" t="s">
        <v>340</v>
      </c>
      <c r="J4" s="68" t="s">
        <v>340</v>
      </c>
      <c r="K4" s="68" t="s">
        <v>340</v>
      </c>
      <c r="L4" s="120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47.25" customHeight="1">
      <c r="A5" s="69">
        <v>1</v>
      </c>
      <c r="B5" s="38" t="s">
        <v>1496</v>
      </c>
      <c r="C5" s="70" t="s">
        <v>1075</v>
      </c>
      <c r="D5" s="36" t="s">
        <v>1076</v>
      </c>
      <c r="E5" s="36" t="s">
        <v>1077</v>
      </c>
      <c r="F5" s="36">
        <v>2021</v>
      </c>
      <c r="G5" s="36">
        <v>90</v>
      </c>
      <c r="H5" s="36" t="s">
        <v>27</v>
      </c>
      <c r="I5" s="71" t="s">
        <v>1078</v>
      </c>
      <c r="J5" s="71" t="s">
        <v>1079</v>
      </c>
      <c r="K5" s="71" t="s">
        <v>1466</v>
      </c>
      <c r="L5" s="120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5.25" customHeight="1">
      <c r="A6" s="69">
        <v>2</v>
      </c>
      <c r="B6" s="38" t="s">
        <v>847</v>
      </c>
      <c r="C6" s="70" t="s">
        <v>1080</v>
      </c>
      <c r="D6" s="36" t="s">
        <v>1081</v>
      </c>
      <c r="E6" s="36" t="s">
        <v>872</v>
      </c>
      <c r="F6" s="36">
        <v>2021</v>
      </c>
      <c r="G6" s="36">
        <v>90</v>
      </c>
      <c r="H6" s="36" t="s">
        <v>12</v>
      </c>
      <c r="I6" s="71" t="s">
        <v>1082</v>
      </c>
      <c r="J6" s="71" t="s">
        <v>1083</v>
      </c>
      <c r="K6" s="71" t="s">
        <v>1084</v>
      </c>
      <c r="L6" s="120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4.5" customHeight="1">
      <c r="A7" s="69">
        <v>3</v>
      </c>
      <c r="B7" s="38" t="s">
        <v>1085</v>
      </c>
      <c r="C7" s="48" t="s">
        <v>1086</v>
      </c>
      <c r="D7" s="36" t="s">
        <v>1087</v>
      </c>
      <c r="E7" s="36" t="s">
        <v>1088</v>
      </c>
      <c r="F7" s="36">
        <v>2021</v>
      </c>
      <c r="G7" s="36">
        <v>90</v>
      </c>
      <c r="H7" s="36" t="s">
        <v>12</v>
      </c>
      <c r="I7" s="71" t="s">
        <v>1089</v>
      </c>
      <c r="J7" s="71" t="s">
        <v>1090</v>
      </c>
      <c r="K7" s="71" t="s">
        <v>1091</v>
      </c>
      <c r="L7" s="120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51.75" customHeight="1">
      <c r="A8" s="69">
        <v>4</v>
      </c>
      <c r="B8" s="38" t="s">
        <v>1092</v>
      </c>
      <c r="C8" s="70" t="s">
        <v>1093</v>
      </c>
      <c r="D8" s="36" t="s">
        <v>1094</v>
      </c>
      <c r="E8" s="36" t="s">
        <v>1095</v>
      </c>
      <c r="F8" s="36">
        <v>2021</v>
      </c>
      <c r="G8" s="36">
        <v>26</v>
      </c>
      <c r="H8" s="36" t="s">
        <v>873</v>
      </c>
      <c r="I8" s="71">
        <v>866.71199999999999</v>
      </c>
      <c r="J8" s="71">
        <v>866.71</v>
      </c>
      <c r="K8" s="71" t="s">
        <v>1466</v>
      </c>
      <c r="L8" s="120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48" customHeight="1">
      <c r="A9" s="69">
        <v>5</v>
      </c>
      <c r="B9" s="38" t="s">
        <v>1497</v>
      </c>
      <c r="C9" s="70" t="s">
        <v>1096</v>
      </c>
      <c r="D9" s="36" t="s">
        <v>1097</v>
      </c>
      <c r="E9" s="36" t="s">
        <v>1098</v>
      </c>
      <c r="F9" s="36">
        <v>2021</v>
      </c>
      <c r="G9" s="36">
        <v>80</v>
      </c>
      <c r="H9" s="36" t="s">
        <v>27</v>
      </c>
      <c r="I9" s="71" t="s">
        <v>1099</v>
      </c>
      <c r="J9" s="71" t="s">
        <v>1100</v>
      </c>
      <c r="K9" s="71" t="s">
        <v>1466</v>
      </c>
      <c r="L9" s="120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46.5" customHeight="1">
      <c r="A10" s="69">
        <v>6</v>
      </c>
      <c r="B10" s="38" t="s">
        <v>1495</v>
      </c>
      <c r="C10" s="70" t="s">
        <v>1101</v>
      </c>
      <c r="D10" s="36" t="s">
        <v>1102</v>
      </c>
      <c r="E10" s="36" t="s">
        <v>1103</v>
      </c>
      <c r="F10" s="36">
        <v>2021</v>
      </c>
      <c r="G10" s="36">
        <v>10</v>
      </c>
      <c r="H10" s="36" t="s">
        <v>95</v>
      </c>
      <c r="I10" s="71" t="s">
        <v>1104</v>
      </c>
      <c r="J10" s="71" t="s">
        <v>1105</v>
      </c>
      <c r="K10" s="71" t="s">
        <v>1466</v>
      </c>
      <c r="L10" s="120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>
      <c r="A11" s="69">
        <v>7</v>
      </c>
      <c r="B11" s="38" t="s">
        <v>770</v>
      </c>
      <c r="C11" s="70" t="s">
        <v>1106</v>
      </c>
      <c r="D11" s="36" t="s">
        <v>1107</v>
      </c>
      <c r="E11" s="36" t="s">
        <v>1108</v>
      </c>
      <c r="F11" s="36">
        <v>2021</v>
      </c>
      <c r="G11" s="36">
        <v>90</v>
      </c>
      <c r="H11" s="36" t="s">
        <v>12</v>
      </c>
      <c r="I11" s="71" t="s">
        <v>1109</v>
      </c>
      <c r="J11" s="71" t="s">
        <v>1110</v>
      </c>
      <c r="K11" s="71" t="s">
        <v>1466</v>
      </c>
      <c r="L11" s="120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40.5" customHeight="1">
      <c r="A12" s="69">
        <v>8</v>
      </c>
      <c r="B12" s="38" t="s">
        <v>1498</v>
      </c>
      <c r="C12" s="70" t="s">
        <v>1111</v>
      </c>
      <c r="D12" s="36" t="s">
        <v>1112</v>
      </c>
      <c r="E12" s="36" t="s">
        <v>1113</v>
      </c>
      <c r="F12" s="36">
        <v>2021</v>
      </c>
      <c r="G12" s="36">
        <v>90</v>
      </c>
      <c r="H12" s="36" t="s">
        <v>27</v>
      </c>
      <c r="I12" s="71" t="s">
        <v>1114</v>
      </c>
      <c r="J12" s="71" t="s">
        <v>1115</v>
      </c>
      <c r="K12" s="71">
        <v>178.1</v>
      </c>
      <c r="L12" s="1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3.25" customHeight="1">
      <c r="A13" s="69">
        <v>9</v>
      </c>
      <c r="B13" s="38" t="s">
        <v>1486</v>
      </c>
      <c r="C13" s="70" t="s">
        <v>1116</v>
      </c>
      <c r="D13" s="36" t="s">
        <v>1117</v>
      </c>
      <c r="E13" s="36" t="s">
        <v>1118</v>
      </c>
      <c r="F13" s="36">
        <v>2021</v>
      </c>
      <c r="G13" s="36">
        <v>90</v>
      </c>
      <c r="H13" s="36" t="s">
        <v>27</v>
      </c>
      <c r="I13" s="71" t="s">
        <v>1119</v>
      </c>
      <c r="J13" s="71" t="s">
        <v>1120</v>
      </c>
      <c r="K13" s="71" t="s">
        <v>1121</v>
      </c>
      <c r="L13" s="120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41.25" customHeight="1">
      <c r="A14" s="69">
        <v>10</v>
      </c>
      <c r="B14" s="38" t="s">
        <v>1499</v>
      </c>
      <c r="C14" s="70" t="s">
        <v>1122</v>
      </c>
      <c r="D14" s="36" t="s">
        <v>1123</v>
      </c>
      <c r="E14" s="36" t="s">
        <v>1124</v>
      </c>
      <c r="F14" s="36">
        <v>2021</v>
      </c>
      <c r="G14" s="36">
        <v>85</v>
      </c>
      <c r="H14" s="36" t="s">
        <v>12</v>
      </c>
      <c r="I14" s="71" t="s">
        <v>1125</v>
      </c>
      <c r="J14" s="71" t="s">
        <v>1126</v>
      </c>
      <c r="K14" s="71" t="s">
        <v>1126</v>
      </c>
      <c r="L14" s="120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6.75" customHeight="1">
      <c r="A15" s="69">
        <v>11</v>
      </c>
      <c r="B15" s="38" t="s">
        <v>1500</v>
      </c>
      <c r="C15" s="48" t="s">
        <v>1127</v>
      </c>
      <c r="D15" s="36" t="s">
        <v>1128</v>
      </c>
      <c r="E15" s="36" t="s">
        <v>1129</v>
      </c>
      <c r="F15" s="36">
        <v>2021</v>
      </c>
      <c r="G15" s="36">
        <v>14</v>
      </c>
      <c r="H15" s="36" t="s">
        <v>12</v>
      </c>
      <c r="I15" s="71" t="s">
        <v>1130</v>
      </c>
      <c r="J15" s="71" t="s">
        <v>1131</v>
      </c>
      <c r="K15" s="71" t="s">
        <v>1466</v>
      </c>
      <c r="L15" s="12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1.25" customHeight="1">
      <c r="A16" s="69">
        <v>12</v>
      </c>
      <c r="B16" s="38" t="s">
        <v>1501</v>
      </c>
      <c r="C16" s="70" t="s">
        <v>1132</v>
      </c>
      <c r="D16" s="36" t="s">
        <v>1133</v>
      </c>
      <c r="E16" s="36" t="s">
        <v>1134</v>
      </c>
      <c r="F16" s="36">
        <v>2021</v>
      </c>
      <c r="G16" s="36">
        <v>17</v>
      </c>
      <c r="H16" s="36" t="s">
        <v>12</v>
      </c>
      <c r="I16" s="71" t="s">
        <v>1135</v>
      </c>
      <c r="J16" s="71" t="s">
        <v>1136</v>
      </c>
      <c r="K16" s="71" t="s">
        <v>1466</v>
      </c>
      <c r="L16" s="120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53.25" customHeight="1">
      <c r="A17" s="69">
        <v>13</v>
      </c>
      <c r="B17" s="38" t="s">
        <v>1500</v>
      </c>
      <c r="C17" s="48" t="s">
        <v>1137</v>
      </c>
      <c r="D17" s="36" t="s">
        <v>1128</v>
      </c>
      <c r="E17" s="36" t="s">
        <v>1138</v>
      </c>
      <c r="F17" s="36">
        <v>2021</v>
      </c>
      <c r="G17" s="36">
        <v>12</v>
      </c>
      <c r="H17" s="36" t="s">
        <v>12</v>
      </c>
      <c r="I17" s="71" t="s">
        <v>1139</v>
      </c>
      <c r="J17" s="71" t="s">
        <v>1140</v>
      </c>
      <c r="K17" s="71" t="s">
        <v>1466</v>
      </c>
      <c r="L17" s="120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51.75" customHeight="1">
      <c r="A18" s="69">
        <v>14</v>
      </c>
      <c r="B18" s="38" t="s">
        <v>1502</v>
      </c>
      <c r="C18" s="48" t="s">
        <v>1141</v>
      </c>
      <c r="D18" s="36" t="s">
        <v>1142</v>
      </c>
      <c r="E18" s="36" t="s">
        <v>1143</v>
      </c>
      <c r="F18" s="36">
        <v>2021</v>
      </c>
      <c r="G18" s="36">
        <v>15</v>
      </c>
      <c r="H18" s="36" t="s">
        <v>12</v>
      </c>
      <c r="I18" s="71" t="s">
        <v>1144</v>
      </c>
      <c r="J18" s="71" t="s">
        <v>1145</v>
      </c>
      <c r="K18" s="71" t="s">
        <v>1466</v>
      </c>
      <c r="L18" s="120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51" customHeight="1">
      <c r="A19" s="69">
        <v>15</v>
      </c>
      <c r="B19" s="39" t="s">
        <v>1503</v>
      </c>
      <c r="C19" s="72" t="s">
        <v>1146</v>
      </c>
      <c r="D19" s="40" t="s">
        <v>1147</v>
      </c>
      <c r="E19" s="47" t="s">
        <v>1147</v>
      </c>
      <c r="F19" s="36">
        <v>2021</v>
      </c>
      <c r="G19" s="47">
        <v>20</v>
      </c>
      <c r="H19" s="47" t="s">
        <v>12</v>
      </c>
      <c r="I19" s="73" t="s">
        <v>1148</v>
      </c>
      <c r="J19" s="74">
        <v>1336.473</v>
      </c>
      <c r="K19" s="73" t="s">
        <v>1466</v>
      </c>
      <c r="L19" s="120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77.25" customHeight="1">
      <c r="A20" s="69">
        <v>16</v>
      </c>
      <c r="B20" s="39" t="s">
        <v>1149</v>
      </c>
      <c r="C20" s="72" t="s">
        <v>1150</v>
      </c>
      <c r="D20" s="40" t="s">
        <v>1151</v>
      </c>
      <c r="E20" s="47" t="s">
        <v>1152</v>
      </c>
      <c r="F20" s="36">
        <v>2021</v>
      </c>
      <c r="G20" s="47">
        <v>100</v>
      </c>
      <c r="H20" s="47" t="s">
        <v>12</v>
      </c>
      <c r="I20" s="73" t="s">
        <v>1153</v>
      </c>
      <c r="J20" s="73" t="s">
        <v>1154</v>
      </c>
      <c r="K20" s="73">
        <v>147</v>
      </c>
      <c r="L20" s="120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2.75" customHeight="1">
      <c r="A21" s="69">
        <v>17</v>
      </c>
      <c r="B21" s="39" t="s">
        <v>1504</v>
      </c>
      <c r="C21" s="72" t="s">
        <v>1155</v>
      </c>
      <c r="D21" s="40" t="s">
        <v>1156</v>
      </c>
      <c r="E21" s="47" t="s">
        <v>1157</v>
      </c>
      <c r="F21" s="36">
        <v>2021</v>
      </c>
      <c r="G21" s="47"/>
      <c r="H21" s="47" t="s">
        <v>12</v>
      </c>
      <c r="I21" s="73" t="s">
        <v>1158</v>
      </c>
      <c r="J21" s="73" t="s">
        <v>1158</v>
      </c>
      <c r="K21" s="73" t="s">
        <v>1466</v>
      </c>
      <c r="L21" s="120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>
      <c r="A22" s="69">
        <v>18</v>
      </c>
      <c r="B22" s="39" t="s">
        <v>1505</v>
      </c>
      <c r="C22" s="72" t="s">
        <v>1159</v>
      </c>
      <c r="D22" s="40" t="s">
        <v>1160</v>
      </c>
      <c r="E22" s="47" t="s">
        <v>1161</v>
      </c>
      <c r="F22" s="36">
        <v>2021</v>
      </c>
      <c r="G22" s="47">
        <v>40</v>
      </c>
      <c r="H22" s="47" t="s">
        <v>27</v>
      </c>
      <c r="I22" s="73" t="s">
        <v>1162</v>
      </c>
      <c r="J22" s="73" t="s">
        <v>1163</v>
      </c>
      <c r="K22" s="73" t="s">
        <v>1466</v>
      </c>
      <c r="L22" s="120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67.5" customHeight="1">
      <c r="A23" s="69">
        <v>19</v>
      </c>
      <c r="B23" s="39" t="s">
        <v>1506</v>
      </c>
      <c r="C23" s="72" t="s">
        <v>1164</v>
      </c>
      <c r="D23" s="40" t="s">
        <v>1165</v>
      </c>
      <c r="E23" s="47" t="s">
        <v>1166</v>
      </c>
      <c r="F23" s="36">
        <v>2021</v>
      </c>
      <c r="G23" s="47">
        <v>52</v>
      </c>
      <c r="H23" s="47" t="s">
        <v>27</v>
      </c>
      <c r="I23" s="73" t="s">
        <v>1167</v>
      </c>
      <c r="J23" s="73" t="s">
        <v>1168</v>
      </c>
      <c r="K23" s="73" t="s">
        <v>1466</v>
      </c>
      <c r="L23" s="120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80.25" customHeight="1">
      <c r="A24" s="69">
        <v>20</v>
      </c>
      <c r="B24" s="39" t="s">
        <v>1507</v>
      </c>
      <c r="C24" s="72" t="s">
        <v>1169</v>
      </c>
      <c r="D24" s="40" t="s">
        <v>1170</v>
      </c>
      <c r="E24" s="47" t="s">
        <v>1171</v>
      </c>
      <c r="F24" s="36">
        <v>2021</v>
      </c>
      <c r="G24" s="47">
        <v>120</v>
      </c>
      <c r="H24" s="47" t="s">
        <v>12</v>
      </c>
      <c r="I24" s="73" t="s">
        <v>1172</v>
      </c>
      <c r="J24" s="73" t="s">
        <v>1173</v>
      </c>
      <c r="K24" s="73" t="s">
        <v>1174</v>
      </c>
      <c r="L24" s="120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6" customHeight="1">
      <c r="A25" s="69">
        <v>21</v>
      </c>
      <c r="B25" s="39" t="s">
        <v>1508</v>
      </c>
      <c r="C25" s="72" t="s">
        <v>615</v>
      </c>
      <c r="D25" s="40" t="s">
        <v>1175</v>
      </c>
      <c r="E25" s="47" t="s">
        <v>617</v>
      </c>
      <c r="F25" s="36">
        <v>2021</v>
      </c>
      <c r="G25" s="47">
        <v>100</v>
      </c>
      <c r="H25" s="47" t="s">
        <v>12</v>
      </c>
      <c r="I25" s="73" t="s">
        <v>1176</v>
      </c>
      <c r="J25" s="73" t="s">
        <v>1177</v>
      </c>
      <c r="K25" s="73" t="s">
        <v>1466</v>
      </c>
      <c r="L25" s="120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54.75" customHeight="1">
      <c r="A26" s="69">
        <v>22</v>
      </c>
      <c r="B26" s="39" t="s">
        <v>1178</v>
      </c>
      <c r="C26" s="72" t="s">
        <v>1179</v>
      </c>
      <c r="D26" s="40" t="s">
        <v>1180</v>
      </c>
      <c r="E26" s="47" t="s">
        <v>1181</v>
      </c>
      <c r="F26" s="36">
        <v>2021</v>
      </c>
      <c r="G26" s="47">
        <v>90</v>
      </c>
      <c r="H26" s="47" t="s">
        <v>12</v>
      </c>
      <c r="I26" s="73" t="s">
        <v>1182</v>
      </c>
      <c r="J26" s="73" t="s">
        <v>1182</v>
      </c>
      <c r="K26" s="73" t="s">
        <v>1466</v>
      </c>
      <c r="L26" s="120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3.75" customHeight="1">
      <c r="A27" s="69">
        <v>23</v>
      </c>
      <c r="B27" s="39" t="s">
        <v>1509</v>
      </c>
      <c r="C27" s="72" t="s">
        <v>1183</v>
      </c>
      <c r="D27" s="40" t="s">
        <v>1184</v>
      </c>
      <c r="E27" s="47" t="s">
        <v>1185</v>
      </c>
      <c r="F27" s="36">
        <v>2021</v>
      </c>
      <c r="G27" s="47">
        <v>100</v>
      </c>
      <c r="H27" s="47" t="s">
        <v>12</v>
      </c>
      <c r="I27" s="73" t="s">
        <v>1186</v>
      </c>
      <c r="J27" s="73" t="s">
        <v>1187</v>
      </c>
      <c r="K27" s="73" t="s">
        <v>1466</v>
      </c>
      <c r="L27" s="120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0" customHeight="1">
      <c r="A28" s="69">
        <v>24</v>
      </c>
      <c r="B28" s="39" t="s">
        <v>1510</v>
      </c>
      <c r="C28" s="72" t="s">
        <v>1188</v>
      </c>
      <c r="D28" s="40" t="s">
        <v>1189</v>
      </c>
      <c r="E28" s="47" t="s">
        <v>582</v>
      </c>
      <c r="F28" s="36">
        <v>2021</v>
      </c>
      <c r="G28" s="47">
        <v>90</v>
      </c>
      <c r="H28" s="47" t="s">
        <v>27</v>
      </c>
      <c r="I28" s="73" t="s">
        <v>1190</v>
      </c>
      <c r="J28" s="73" t="s">
        <v>1191</v>
      </c>
      <c r="K28" s="73" t="s">
        <v>1192</v>
      </c>
      <c r="L28" s="120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63" customHeight="1">
      <c r="A29" s="69">
        <v>25</v>
      </c>
      <c r="B29" s="39" t="s">
        <v>815</v>
      </c>
      <c r="C29" s="72" t="s">
        <v>1193</v>
      </c>
      <c r="D29" s="40" t="s">
        <v>1194</v>
      </c>
      <c r="E29" s="47" t="s">
        <v>1195</v>
      </c>
      <c r="F29" s="36">
        <v>2021</v>
      </c>
      <c r="G29" s="47">
        <v>70</v>
      </c>
      <c r="H29" s="47" t="s">
        <v>27</v>
      </c>
      <c r="I29" s="73" t="s">
        <v>1196</v>
      </c>
      <c r="J29" s="73" t="s">
        <v>1197</v>
      </c>
      <c r="K29" s="73">
        <v>180.31</v>
      </c>
      <c r="L29" s="120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57" customHeight="1">
      <c r="A30" s="69">
        <v>26</v>
      </c>
      <c r="B30" s="39" t="s">
        <v>1511</v>
      </c>
      <c r="C30" s="72" t="s">
        <v>1198</v>
      </c>
      <c r="D30" s="40" t="s">
        <v>1199</v>
      </c>
      <c r="E30" s="47" t="s">
        <v>1200</v>
      </c>
      <c r="F30" s="36">
        <v>2021</v>
      </c>
      <c r="G30" s="47">
        <v>364</v>
      </c>
      <c r="H30" s="47" t="s">
        <v>95</v>
      </c>
      <c r="I30" s="73" t="s">
        <v>1201</v>
      </c>
      <c r="J30" s="73" t="s">
        <v>1202</v>
      </c>
      <c r="K30" s="73" t="s">
        <v>1203</v>
      </c>
      <c r="L30" s="12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6" customHeight="1">
      <c r="A31" s="69">
        <v>27</v>
      </c>
      <c r="B31" s="39" t="s">
        <v>1512</v>
      </c>
      <c r="C31" s="72" t="s">
        <v>1204</v>
      </c>
      <c r="D31" s="40" t="s">
        <v>1205</v>
      </c>
      <c r="E31" s="47" t="s">
        <v>1205</v>
      </c>
      <c r="F31" s="36">
        <v>2021</v>
      </c>
      <c r="G31" s="47">
        <v>12.05</v>
      </c>
      <c r="H31" s="47" t="s">
        <v>1206</v>
      </c>
      <c r="I31" s="73" t="s">
        <v>1207</v>
      </c>
      <c r="J31" s="71">
        <v>582.68100000000004</v>
      </c>
      <c r="K31" s="73">
        <v>957.41399999999999</v>
      </c>
      <c r="L31" s="120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6" customHeight="1">
      <c r="A32" s="69">
        <v>28</v>
      </c>
      <c r="B32" s="39" t="s">
        <v>1513</v>
      </c>
      <c r="C32" s="72" t="s">
        <v>1208</v>
      </c>
      <c r="D32" s="40" t="s">
        <v>1209</v>
      </c>
      <c r="E32" s="47" t="s">
        <v>1209</v>
      </c>
      <c r="F32" s="36">
        <v>2021</v>
      </c>
      <c r="G32" s="47">
        <v>72</v>
      </c>
      <c r="H32" s="36" t="s">
        <v>27</v>
      </c>
      <c r="I32" s="73" t="s">
        <v>1210</v>
      </c>
      <c r="J32" s="73" t="s">
        <v>1210</v>
      </c>
      <c r="K32" s="73" t="s">
        <v>1466</v>
      </c>
      <c r="L32" s="12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70.5" customHeight="1">
      <c r="A33" s="69">
        <v>29</v>
      </c>
      <c r="B33" s="39" t="s">
        <v>764</v>
      </c>
      <c r="C33" s="72" t="s">
        <v>1211</v>
      </c>
      <c r="D33" s="40" t="s">
        <v>1212</v>
      </c>
      <c r="E33" s="47" t="s">
        <v>1213</v>
      </c>
      <c r="F33" s="36">
        <v>2021</v>
      </c>
      <c r="G33" s="47">
        <v>110</v>
      </c>
      <c r="H33" s="47" t="s">
        <v>12</v>
      </c>
      <c r="I33" s="73" t="s">
        <v>1214</v>
      </c>
      <c r="J33" s="73" t="s">
        <v>1215</v>
      </c>
      <c r="K33" s="73" t="s">
        <v>1216</v>
      </c>
      <c r="L33" s="120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9.75" customHeight="1">
      <c r="A34" s="69">
        <v>30</v>
      </c>
      <c r="B34" s="39" t="s">
        <v>1514</v>
      </c>
      <c r="C34" s="72" t="s">
        <v>1217</v>
      </c>
      <c r="D34" s="40" t="s">
        <v>1218</v>
      </c>
      <c r="E34" s="47" t="s">
        <v>1218</v>
      </c>
      <c r="F34" s="36">
        <v>2021</v>
      </c>
      <c r="G34" s="47">
        <v>75</v>
      </c>
      <c r="H34" s="47" t="s">
        <v>27</v>
      </c>
      <c r="I34" s="73" t="s">
        <v>1219</v>
      </c>
      <c r="J34" s="73" t="s">
        <v>1220</v>
      </c>
      <c r="K34" s="73">
        <v>644.01499999999999</v>
      </c>
      <c r="L34" s="120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>
      <c r="A35" s="69">
        <v>31</v>
      </c>
      <c r="B35" s="39" t="s">
        <v>1178</v>
      </c>
      <c r="C35" s="72" t="s">
        <v>1221</v>
      </c>
      <c r="D35" s="40" t="s">
        <v>1222</v>
      </c>
      <c r="E35" s="47" t="s">
        <v>1223</v>
      </c>
      <c r="F35" s="36">
        <v>2021</v>
      </c>
      <c r="G35" s="47">
        <v>20</v>
      </c>
      <c r="H35" s="47" t="s">
        <v>12</v>
      </c>
      <c r="I35" s="73" t="s">
        <v>1224</v>
      </c>
      <c r="J35" s="73" t="s">
        <v>1224</v>
      </c>
      <c r="K35" s="73" t="s">
        <v>1466</v>
      </c>
      <c r="L35" s="120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40.5" customHeight="1">
      <c r="A36" s="69">
        <v>32</v>
      </c>
      <c r="B36" s="39" t="s">
        <v>1225</v>
      </c>
      <c r="C36" s="72" t="s">
        <v>1226</v>
      </c>
      <c r="D36" s="40" t="s">
        <v>1227</v>
      </c>
      <c r="E36" s="47" t="s">
        <v>1228</v>
      </c>
      <c r="F36" s="36">
        <v>2021</v>
      </c>
      <c r="G36" s="47">
        <v>25</v>
      </c>
      <c r="H36" s="47" t="s">
        <v>12</v>
      </c>
      <c r="I36" s="73" t="s">
        <v>1229</v>
      </c>
      <c r="J36" s="73" t="s">
        <v>1230</v>
      </c>
      <c r="K36" s="73" t="s">
        <v>1466</v>
      </c>
      <c r="L36" s="120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6.75" customHeight="1">
      <c r="A37" s="69">
        <v>33</v>
      </c>
      <c r="B37" s="39" t="s">
        <v>1515</v>
      </c>
      <c r="C37" s="72" t="s">
        <v>1231</v>
      </c>
      <c r="D37" s="40" t="s">
        <v>1232</v>
      </c>
      <c r="E37" s="40" t="s">
        <v>1233</v>
      </c>
      <c r="F37" s="36">
        <v>2021</v>
      </c>
      <c r="G37" s="47">
        <v>75</v>
      </c>
      <c r="H37" s="47" t="s">
        <v>27</v>
      </c>
      <c r="I37" s="73" t="s">
        <v>1234</v>
      </c>
      <c r="J37" s="73" t="s">
        <v>1235</v>
      </c>
      <c r="K37" s="73">
        <v>840.91899999999998</v>
      </c>
      <c r="L37" s="120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6.75" customHeight="1">
      <c r="A38" s="69">
        <v>34</v>
      </c>
      <c r="B38" s="39" t="s">
        <v>1516</v>
      </c>
      <c r="C38" s="72" t="s">
        <v>1236</v>
      </c>
      <c r="D38" s="40" t="s">
        <v>1237</v>
      </c>
      <c r="E38" s="40" t="s">
        <v>1237</v>
      </c>
      <c r="F38" s="36">
        <v>2021</v>
      </c>
      <c r="G38" s="47">
        <v>70</v>
      </c>
      <c r="H38" s="47" t="s">
        <v>27</v>
      </c>
      <c r="I38" s="73" t="s">
        <v>1238</v>
      </c>
      <c r="J38" s="73" t="s">
        <v>1239</v>
      </c>
      <c r="K38" s="73">
        <v>85.965999999999994</v>
      </c>
      <c r="L38" s="120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>
      <c r="A39" s="69">
        <v>35</v>
      </c>
      <c r="B39" s="39" t="s">
        <v>1517</v>
      </c>
      <c r="C39" s="72" t="s">
        <v>1240</v>
      </c>
      <c r="D39" s="40" t="s">
        <v>1241</v>
      </c>
      <c r="E39" s="40" t="s">
        <v>1242</v>
      </c>
      <c r="F39" s="36">
        <v>2021</v>
      </c>
      <c r="G39" s="47">
        <v>70</v>
      </c>
      <c r="H39" s="47" t="s">
        <v>27</v>
      </c>
      <c r="I39" s="73">
        <v>868.86</v>
      </c>
      <c r="J39" s="73">
        <v>868.86</v>
      </c>
      <c r="K39" s="73" t="s">
        <v>1466</v>
      </c>
      <c r="L39" s="120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44.25" customHeight="1">
      <c r="A40" s="69">
        <v>36</v>
      </c>
      <c r="B40" s="39" t="s">
        <v>1518</v>
      </c>
      <c r="C40" s="72" t="s">
        <v>1243</v>
      </c>
      <c r="D40" s="40" t="s">
        <v>1244</v>
      </c>
      <c r="E40" s="40" t="s">
        <v>1244</v>
      </c>
      <c r="F40" s="36">
        <v>2021</v>
      </c>
      <c r="G40" s="47">
        <v>70</v>
      </c>
      <c r="H40" s="36" t="s">
        <v>27</v>
      </c>
      <c r="I40" s="73">
        <v>852.99</v>
      </c>
      <c r="J40" s="73">
        <v>852.99</v>
      </c>
      <c r="K40" s="73" t="s">
        <v>1466</v>
      </c>
      <c r="L40" s="120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0" customHeight="1">
      <c r="A41" s="69">
        <v>37</v>
      </c>
      <c r="B41" s="39" t="s">
        <v>1519</v>
      </c>
      <c r="C41" s="72" t="s">
        <v>1245</v>
      </c>
      <c r="D41" s="40" t="s">
        <v>1246</v>
      </c>
      <c r="E41" s="40" t="s">
        <v>1247</v>
      </c>
      <c r="F41" s="36">
        <v>2021</v>
      </c>
      <c r="G41" s="47">
        <v>5</v>
      </c>
      <c r="H41" s="47" t="s">
        <v>95</v>
      </c>
      <c r="I41" s="73" t="s">
        <v>1248</v>
      </c>
      <c r="J41" s="73" t="s">
        <v>1248</v>
      </c>
      <c r="K41" s="73" t="s">
        <v>1466</v>
      </c>
      <c r="L41" s="120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7.5" customHeight="1">
      <c r="A42" s="69">
        <v>38</v>
      </c>
      <c r="B42" s="39" t="s">
        <v>1249</v>
      </c>
      <c r="C42" s="72" t="s">
        <v>1250</v>
      </c>
      <c r="D42" s="40" t="s">
        <v>1251</v>
      </c>
      <c r="E42" s="40" t="s">
        <v>1251</v>
      </c>
      <c r="F42" s="36">
        <v>2021</v>
      </c>
      <c r="G42" s="47">
        <v>20</v>
      </c>
      <c r="H42" s="47" t="s">
        <v>12</v>
      </c>
      <c r="I42" s="73" t="s">
        <v>1252</v>
      </c>
      <c r="J42" s="73" t="s">
        <v>1252</v>
      </c>
      <c r="K42" s="73" t="s">
        <v>1466</v>
      </c>
      <c r="L42" s="120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6.75" customHeight="1">
      <c r="A43" s="69">
        <v>39</v>
      </c>
      <c r="B43" s="39" t="s">
        <v>1253</v>
      </c>
      <c r="C43" s="72" t="s">
        <v>1254</v>
      </c>
      <c r="D43" s="40" t="s">
        <v>1255</v>
      </c>
      <c r="E43" s="40" t="s">
        <v>1256</v>
      </c>
      <c r="F43" s="36">
        <v>2021</v>
      </c>
      <c r="G43" s="47">
        <v>13.32</v>
      </c>
      <c r="H43" s="47" t="s">
        <v>12</v>
      </c>
      <c r="I43" s="73" t="s">
        <v>1257</v>
      </c>
      <c r="J43" s="73" t="s">
        <v>1257</v>
      </c>
      <c r="K43" s="73" t="s">
        <v>1466</v>
      </c>
      <c r="L43" s="120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29.25" customHeight="1">
      <c r="A44" s="69">
        <v>40</v>
      </c>
      <c r="B44" s="39" t="s">
        <v>1520</v>
      </c>
      <c r="C44" s="72" t="s">
        <v>1258</v>
      </c>
      <c r="D44" s="40" t="s">
        <v>1259</v>
      </c>
      <c r="E44" s="40" t="s">
        <v>1260</v>
      </c>
      <c r="F44" s="36">
        <v>2021</v>
      </c>
      <c r="G44" s="47">
        <v>90</v>
      </c>
      <c r="H44" s="47" t="s">
        <v>12</v>
      </c>
      <c r="I44" s="75">
        <v>15500</v>
      </c>
      <c r="J44" s="71">
        <v>11625</v>
      </c>
      <c r="K44" s="76" t="s">
        <v>1261</v>
      </c>
      <c r="L44" s="120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72" customHeight="1">
      <c r="A45" s="69">
        <v>41</v>
      </c>
      <c r="B45" s="39" t="s">
        <v>1521</v>
      </c>
      <c r="C45" s="72" t="s">
        <v>1262</v>
      </c>
      <c r="D45" s="40" t="s">
        <v>1263</v>
      </c>
      <c r="E45" s="40" t="s">
        <v>1264</v>
      </c>
      <c r="F45" s="36">
        <v>2021</v>
      </c>
      <c r="G45" s="47">
        <v>110</v>
      </c>
      <c r="H45" s="47" t="s">
        <v>12</v>
      </c>
      <c r="I45" s="73" t="s">
        <v>1265</v>
      </c>
      <c r="J45" s="71">
        <v>14534.99</v>
      </c>
      <c r="K45" s="76" t="s">
        <v>1266</v>
      </c>
      <c r="L45" s="120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45" customHeight="1">
      <c r="A46" s="69">
        <v>42</v>
      </c>
      <c r="B46" s="39" t="s">
        <v>1522</v>
      </c>
      <c r="C46" s="72" t="s">
        <v>1267</v>
      </c>
      <c r="D46" s="40" t="s">
        <v>1268</v>
      </c>
      <c r="E46" s="40" t="s">
        <v>1269</v>
      </c>
      <c r="F46" s="36">
        <v>2021</v>
      </c>
      <c r="G46" s="47">
        <v>26</v>
      </c>
      <c r="H46" s="47" t="s">
        <v>95</v>
      </c>
      <c r="I46" s="73" t="s">
        <v>1270</v>
      </c>
      <c r="J46" s="73" t="s">
        <v>1271</v>
      </c>
      <c r="K46" s="77" t="s">
        <v>1466</v>
      </c>
      <c r="L46" s="120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0.75" customHeight="1">
      <c r="A47" s="69">
        <v>43</v>
      </c>
      <c r="B47" s="39" t="s">
        <v>1523</v>
      </c>
      <c r="C47" s="78" t="s">
        <v>1272</v>
      </c>
      <c r="D47" s="40" t="s">
        <v>1273</v>
      </c>
      <c r="E47" s="79" t="s">
        <v>1274</v>
      </c>
      <c r="F47" s="36">
        <v>2021</v>
      </c>
      <c r="G47" s="47">
        <v>30</v>
      </c>
      <c r="H47" s="47" t="s">
        <v>27</v>
      </c>
      <c r="I47" s="73">
        <v>721.54</v>
      </c>
      <c r="J47" s="73">
        <v>721.54</v>
      </c>
      <c r="K47" s="73" t="s">
        <v>1466</v>
      </c>
      <c r="L47" s="120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24" customHeight="1">
      <c r="A48" s="69">
        <v>44</v>
      </c>
      <c r="B48" s="39" t="s">
        <v>1524</v>
      </c>
      <c r="C48" s="72" t="s">
        <v>533</v>
      </c>
      <c r="D48" s="40" t="s">
        <v>1275</v>
      </c>
      <c r="E48" s="40" t="s">
        <v>1276</v>
      </c>
      <c r="F48" s="36">
        <v>2021</v>
      </c>
      <c r="G48" s="47">
        <v>5</v>
      </c>
      <c r="H48" s="47" t="s">
        <v>95</v>
      </c>
      <c r="I48" s="73" t="s">
        <v>1277</v>
      </c>
      <c r="J48" s="73" t="s">
        <v>1278</v>
      </c>
      <c r="K48" s="73" t="s">
        <v>1466</v>
      </c>
      <c r="L48" s="120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9.75" customHeight="1">
      <c r="A49" s="69">
        <v>45</v>
      </c>
      <c r="B49" s="38" t="s">
        <v>1279</v>
      </c>
      <c r="C49" s="78" t="s">
        <v>1280</v>
      </c>
      <c r="D49" s="80" t="s">
        <v>1281</v>
      </c>
      <c r="E49" s="80" t="s">
        <v>1282</v>
      </c>
      <c r="F49" s="36">
        <v>2021</v>
      </c>
      <c r="G49" s="81">
        <v>60</v>
      </c>
      <c r="H49" s="80" t="s">
        <v>1283</v>
      </c>
      <c r="I49" s="82">
        <v>6043.8806500000001</v>
      </c>
      <c r="J49" s="83">
        <v>2961.2332799999999</v>
      </c>
      <c r="K49" s="82">
        <f>J49-L49</f>
        <v>2961.2332799999999</v>
      </c>
      <c r="L49" s="120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>
      <c r="A50" s="69">
        <v>46</v>
      </c>
      <c r="B50" s="38" t="s">
        <v>1440</v>
      </c>
      <c r="C50" s="78" t="s">
        <v>1284</v>
      </c>
      <c r="D50" s="80" t="s">
        <v>1285</v>
      </c>
      <c r="E50" s="80" t="s">
        <v>1286</v>
      </c>
      <c r="F50" s="36">
        <v>2021</v>
      </c>
      <c r="G50" s="81">
        <v>75</v>
      </c>
      <c r="H50" s="80" t="s">
        <v>27</v>
      </c>
      <c r="I50" s="82">
        <v>1587.5</v>
      </c>
      <c r="J50" s="82">
        <v>1587.5</v>
      </c>
      <c r="K50" s="84" t="s">
        <v>1466</v>
      </c>
      <c r="L50" s="120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6" customHeight="1">
      <c r="A51" s="69">
        <v>47</v>
      </c>
      <c r="B51" s="38" t="s">
        <v>1525</v>
      </c>
      <c r="C51" s="78" t="s">
        <v>1287</v>
      </c>
      <c r="D51" s="80" t="s">
        <v>1288</v>
      </c>
      <c r="E51" s="80" t="s">
        <v>1289</v>
      </c>
      <c r="F51" s="36">
        <v>2021</v>
      </c>
      <c r="G51" s="81">
        <v>90</v>
      </c>
      <c r="H51" s="80" t="s">
        <v>12</v>
      </c>
      <c r="I51" s="82">
        <v>29933.215</v>
      </c>
      <c r="J51" s="83">
        <v>23946.572</v>
      </c>
      <c r="K51" s="82">
        <f t="shared" ref="K51:K55" si="0">I51-J51</f>
        <v>5986.643</v>
      </c>
      <c r="L51" s="120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6.75" customHeight="1">
      <c r="A52" s="69">
        <v>48</v>
      </c>
      <c r="B52" s="38" t="s">
        <v>1290</v>
      </c>
      <c r="C52" s="78" t="s">
        <v>1291</v>
      </c>
      <c r="D52" s="80" t="s">
        <v>1292</v>
      </c>
      <c r="E52" s="80" t="s">
        <v>1293</v>
      </c>
      <c r="F52" s="36">
        <v>2021</v>
      </c>
      <c r="G52" s="81">
        <v>90</v>
      </c>
      <c r="H52" s="80" t="s">
        <v>12</v>
      </c>
      <c r="I52" s="82">
        <v>29068.874</v>
      </c>
      <c r="J52" s="83">
        <v>20329.10109</v>
      </c>
      <c r="K52" s="82">
        <f t="shared" si="0"/>
        <v>8739.7729099999997</v>
      </c>
      <c r="L52" s="120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57" customHeight="1">
      <c r="A53" s="69">
        <v>49</v>
      </c>
      <c r="B53" s="38" t="s">
        <v>1526</v>
      </c>
      <c r="C53" s="78" t="s">
        <v>1294</v>
      </c>
      <c r="D53" s="80" t="s">
        <v>1295</v>
      </c>
      <c r="E53" s="80" t="s">
        <v>1296</v>
      </c>
      <c r="F53" s="36">
        <v>2021</v>
      </c>
      <c r="G53" s="81">
        <v>90</v>
      </c>
      <c r="H53" s="80" t="s">
        <v>12</v>
      </c>
      <c r="I53" s="82">
        <v>12643.592000000001</v>
      </c>
      <c r="J53" s="83">
        <v>11998.592000000001</v>
      </c>
      <c r="K53" s="82">
        <f t="shared" si="0"/>
        <v>645</v>
      </c>
      <c r="L53" s="120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56.25" customHeight="1">
      <c r="A54" s="69">
        <v>50</v>
      </c>
      <c r="B54" s="38" t="s">
        <v>1527</v>
      </c>
      <c r="C54" s="78" t="s">
        <v>1297</v>
      </c>
      <c r="D54" s="80" t="s">
        <v>914</v>
      </c>
      <c r="E54" s="80" t="s">
        <v>914</v>
      </c>
      <c r="F54" s="36">
        <v>2021</v>
      </c>
      <c r="G54" s="81">
        <v>100</v>
      </c>
      <c r="H54" s="80" t="s">
        <v>12</v>
      </c>
      <c r="I54" s="82">
        <v>31250</v>
      </c>
      <c r="J54" s="83">
        <v>25000</v>
      </c>
      <c r="K54" s="82">
        <f t="shared" si="0"/>
        <v>6250</v>
      </c>
      <c r="L54" s="120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50.25" customHeight="1">
      <c r="A55" s="69">
        <v>51</v>
      </c>
      <c r="B55" s="38" t="s">
        <v>1528</v>
      </c>
      <c r="C55" s="78" t="s">
        <v>1298</v>
      </c>
      <c r="D55" s="80" t="s">
        <v>1299</v>
      </c>
      <c r="E55" s="80" t="s">
        <v>1299</v>
      </c>
      <c r="F55" s="36">
        <v>2021</v>
      </c>
      <c r="G55" s="81">
        <v>7</v>
      </c>
      <c r="H55" s="80" t="s">
        <v>95</v>
      </c>
      <c r="I55" s="82">
        <v>3386.732</v>
      </c>
      <c r="J55" s="83">
        <v>1808.95</v>
      </c>
      <c r="K55" s="82">
        <f t="shared" si="0"/>
        <v>1577.7819999999999</v>
      </c>
      <c r="L55" s="120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65.25" customHeight="1">
      <c r="A56" s="69">
        <v>52</v>
      </c>
      <c r="B56" s="38" t="s">
        <v>1300</v>
      </c>
      <c r="C56" s="78" t="s">
        <v>1301</v>
      </c>
      <c r="D56" s="85" t="s">
        <v>1302</v>
      </c>
      <c r="E56" s="80" t="s">
        <v>1303</v>
      </c>
      <c r="F56" s="36">
        <v>2021</v>
      </c>
      <c r="G56" s="86">
        <v>20</v>
      </c>
      <c r="H56" s="85" t="s">
        <v>873</v>
      </c>
      <c r="I56" s="87">
        <v>1380.6969999999999</v>
      </c>
      <c r="J56" s="83">
        <v>1380.6969999999999</v>
      </c>
      <c r="K56" s="84" t="s">
        <v>1466</v>
      </c>
      <c r="L56" s="118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51.75" customHeight="1">
      <c r="A57" s="69">
        <v>53</v>
      </c>
      <c r="B57" s="38" t="s">
        <v>401</v>
      </c>
      <c r="C57" s="72" t="s">
        <v>1304</v>
      </c>
      <c r="D57" s="85" t="s">
        <v>1305</v>
      </c>
      <c r="E57" s="80" t="s">
        <v>1306</v>
      </c>
      <c r="F57" s="36">
        <v>2021</v>
      </c>
      <c r="G57" s="81">
        <v>120</v>
      </c>
      <c r="H57" s="80" t="s">
        <v>12</v>
      </c>
      <c r="I57" s="82">
        <v>86678.891409999997</v>
      </c>
      <c r="J57" s="83">
        <v>64749.679510000002</v>
      </c>
      <c r="K57" s="82" t="s">
        <v>1307</v>
      </c>
      <c r="L57" s="118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48" customHeight="1">
      <c r="A58" s="69">
        <v>54</v>
      </c>
      <c r="B58" s="38" t="s">
        <v>1529</v>
      </c>
      <c r="C58" s="78" t="s">
        <v>1308</v>
      </c>
      <c r="D58" s="85" t="s">
        <v>1309</v>
      </c>
      <c r="E58" s="85" t="s">
        <v>1310</v>
      </c>
      <c r="F58" s="36">
        <v>2021</v>
      </c>
      <c r="G58" s="86">
        <v>72</v>
      </c>
      <c r="H58" s="85" t="s">
        <v>27</v>
      </c>
      <c r="I58" s="83">
        <v>1991.2370000000001</v>
      </c>
      <c r="J58" s="83">
        <v>1991.2370000000001</v>
      </c>
      <c r="K58" s="84" t="s">
        <v>1466</v>
      </c>
      <c r="L58" s="118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79.5" customHeight="1">
      <c r="A59" s="69">
        <v>55</v>
      </c>
      <c r="B59" s="38" t="s">
        <v>1311</v>
      </c>
      <c r="C59" s="78" t="s">
        <v>1312</v>
      </c>
      <c r="D59" s="80" t="s">
        <v>1313</v>
      </c>
      <c r="E59" s="80" t="s">
        <v>1314</v>
      </c>
      <c r="F59" s="36">
        <v>2021</v>
      </c>
      <c r="G59" s="81">
        <v>104</v>
      </c>
      <c r="H59" s="80" t="s">
        <v>12</v>
      </c>
      <c r="I59" s="82">
        <v>37000</v>
      </c>
      <c r="J59" s="83">
        <v>27000</v>
      </c>
      <c r="K59" s="84" t="s">
        <v>1315</v>
      </c>
      <c r="L59" s="120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4.5" customHeight="1">
      <c r="A60" s="69">
        <v>56</v>
      </c>
      <c r="B60" s="38" t="s">
        <v>1316</v>
      </c>
      <c r="C60" s="78" t="s">
        <v>1317</v>
      </c>
      <c r="D60" s="80" t="s">
        <v>1318</v>
      </c>
      <c r="E60" s="80" t="s">
        <v>1319</v>
      </c>
      <c r="F60" s="36">
        <v>2021</v>
      </c>
      <c r="G60" s="81">
        <v>108</v>
      </c>
      <c r="H60" s="80" t="s">
        <v>12</v>
      </c>
      <c r="I60" s="82">
        <v>27000</v>
      </c>
      <c r="J60" s="83">
        <v>21600</v>
      </c>
      <c r="K60" s="84" t="s">
        <v>1320</v>
      </c>
      <c r="L60" s="118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93.75" customHeight="1">
      <c r="A61" s="69">
        <v>57</v>
      </c>
      <c r="B61" s="38" t="s">
        <v>764</v>
      </c>
      <c r="C61" s="78" t="s">
        <v>1321</v>
      </c>
      <c r="D61" s="80" t="s">
        <v>1322</v>
      </c>
      <c r="E61" s="80" t="s">
        <v>1323</v>
      </c>
      <c r="F61" s="36">
        <v>2021</v>
      </c>
      <c r="G61" s="81">
        <v>520</v>
      </c>
      <c r="H61" s="80" t="s">
        <v>1324</v>
      </c>
      <c r="I61" s="82">
        <v>20487</v>
      </c>
      <c r="J61" s="83">
        <v>9752.4</v>
      </c>
      <c r="K61" s="84" t="s">
        <v>1325</v>
      </c>
      <c r="L61" s="118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42" customHeight="1">
      <c r="A62" s="69">
        <v>58</v>
      </c>
      <c r="B62" s="38" t="s">
        <v>1530</v>
      </c>
      <c r="C62" s="72" t="s">
        <v>1326</v>
      </c>
      <c r="D62" s="85" t="s">
        <v>1327</v>
      </c>
      <c r="E62" s="85" t="s">
        <v>1327</v>
      </c>
      <c r="F62" s="36">
        <v>2021</v>
      </c>
      <c r="G62" s="86">
        <v>75</v>
      </c>
      <c r="H62" s="85" t="s">
        <v>27</v>
      </c>
      <c r="I62" s="87">
        <v>1670</v>
      </c>
      <c r="J62" s="88">
        <v>1670</v>
      </c>
      <c r="K62" s="77" t="s">
        <v>1466</v>
      </c>
      <c r="L62" s="120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51.75" customHeight="1">
      <c r="A63" s="69">
        <v>59</v>
      </c>
      <c r="B63" s="38" t="s">
        <v>1328</v>
      </c>
      <c r="C63" s="78" t="s">
        <v>1329</v>
      </c>
      <c r="D63" s="85" t="s">
        <v>1330</v>
      </c>
      <c r="E63" s="85" t="s">
        <v>1330</v>
      </c>
      <c r="F63" s="36">
        <v>2021</v>
      </c>
      <c r="G63" s="86">
        <v>90</v>
      </c>
      <c r="H63" s="85" t="s">
        <v>27</v>
      </c>
      <c r="I63" s="87">
        <v>2200.5839999999998</v>
      </c>
      <c r="J63" s="87">
        <f>I63-K63</f>
        <v>215.59999999999991</v>
      </c>
      <c r="K63" s="83">
        <v>1984.9839999999999</v>
      </c>
      <c r="L63" s="119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58.5" customHeight="1">
      <c r="A64" s="69">
        <v>60</v>
      </c>
      <c r="B64" s="38" t="s">
        <v>1331</v>
      </c>
      <c r="C64" s="78" t="s">
        <v>1332</v>
      </c>
      <c r="D64" s="80" t="s">
        <v>1333</v>
      </c>
      <c r="E64" s="80" t="s">
        <v>1334</v>
      </c>
      <c r="F64" s="36">
        <v>2021</v>
      </c>
      <c r="G64" s="81">
        <v>73</v>
      </c>
      <c r="H64" s="80" t="s">
        <v>27</v>
      </c>
      <c r="I64" s="83">
        <v>1988.1641999999999</v>
      </c>
      <c r="J64" s="83">
        <v>1988.1641999999999</v>
      </c>
      <c r="K64" s="84" t="s">
        <v>1466</v>
      </c>
      <c r="L64" s="118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42.75" customHeight="1">
      <c r="A65" s="69">
        <v>61</v>
      </c>
      <c r="B65" s="38" t="s">
        <v>1531</v>
      </c>
      <c r="C65" s="78" t="s">
        <v>1335</v>
      </c>
      <c r="D65" s="80" t="s">
        <v>1336</v>
      </c>
      <c r="E65" s="80" t="s">
        <v>1337</v>
      </c>
      <c r="F65" s="36">
        <v>2021</v>
      </c>
      <c r="G65" s="81">
        <v>100</v>
      </c>
      <c r="H65" s="80" t="s">
        <v>12</v>
      </c>
      <c r="I65" s="82">
        <v>25960</v>
      </c>
      <c r="J65" s="83">
        <v>20768</v>
      </c>
      <c r="K65" s="89" t="s">
        <v>1338</v>
      </c>
      <c r="L65" s="119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0.75" customHeight="1">
      <c r="A66" s="69">
        <v>62</v>
      </c>
      <c r="B66" s="38" t="s">
        <v>1532</v>
      </c>
      <c r="C66" s="78" t="s">
        <v>1339</v>
      </c>
      <c r="D66" s="80" t="s">
        <v>1340</v>
      </c>
      <c r="E66" s="80" t="s">
        <v>1340</v>
      </c>
      <c r="F66" s="36">
        <v>2021</v>
      </c>
      <c r="G66" s="81">
        <v>120</v>
      </c>
      <c r="H66" s="80" t="s">
        <v>12</v>
      </c>
      <c r="I66" s="82">
        <f>25100*2</f>
        <v>50200</v>
      </c>
      <c r="J66" s="83">
        <v>25100</v>
      </c>
      <c r="K66" s="83">
        <v>25100</v>
      </c>
      <c r="L66" s="119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42" customHeight="1">
      <c r="A67" s="69">
        <v>63</v>
      </c>
      <c r="B67" s="39" t="s">
        <v>1533</v>
      </c>
      <c r="C67" s="78" t="s">
        <v>1341</v>
      </c>
      <c r="D67" s="40" t="s">
        <v>1342</v>
      </c>
      <c r="E67" s="47" t="s">
        <v>1343</v>
      </c>
      <c r="F67" s="36">
        <v>2021</v>
      </c>
      <c r="G67" s="90">
        <v>90</v>
      </c>
      <c r="H67" s="47" t="s">
        <v>27</v>
      </c>
      <c r="I67" s="74">
        <v>1999.8858</v>
      </c>
      <c r="J67" s="74">
        <v>1999.8858</v>
      </c>
      <c r="K67" s="57" t="s">
        <v>1466</v>
      </c>
      <c r="L67" s="120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41.25" customHeight="1">
      <c r="A68" s="69">
        <v>64</v>
      </c>
      <c r="B68" s="38" t="s">
        <v>1534</v>
      </c>
      <c r="C68" s="78" t="s">
        <v>1344</v>
      </c>
      <c r="D68" s="91" t="s">
        <v>1345</v>
      </c>
      <c r="E68" s="85" t="s">
        <v>1346</v>
      </c>
      <c r="F68" s="36">
        <v>2021</v>
      </c>
      <c r="G68" s="86">
        <v>85</v>
      </c>
      <c r="H68" s="85" t="s">
        <v>27</v>
      </c>
      <c r="I68" s="87">
        <v>6103.9810200000002</v>
      </c>
      <c r="J68" s="83">
        <v>1995.4526000000001</v>
      </c>
      <c r="K68" s="92" t="s">
        <v>1347</v>
      </c>
      <c r="L68" s="118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28.5" customHeight="1">
      <c r="A69" s="69">
        <v>65</v>
      </c>
      <c r="B69" s="38" t="s">
        <v>1428</v>
      </c>
      <c r="C69" s="78" t="s">
        <v>1348</v>
      </c>
      <c r="D69" s="80" t="s">
        <v>1349</v>
      </c>
      <c r="E69" s="80" t="s">
        <v>1349</v>
      </c>
      <c r="F69" s="36">
        <v>2021</v>
      </c>
      <c r="G69" s="81">
        <v>75</v>
      </c>
      <c r="H69" s="80" t="s">
        <v>27</v>
      </c>
      <c r="I69" s="84" t="s">
        <v>1350</v>
      </c>
      <c r="J69" s="93">
        <v>1980.1210000000001</v>
      </c>
      <c r="K69" s="84" t="s">
        <v>1466</v>
      </c>
      <c r="L69" s="119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6.75" customHeight="1">
      <c r="A70" s="69">
        <v>66</v>
      </c>
      <c r="B70" s="38" t="s">
        <v>1535</v>
      </c>
      <c r="C70" s="78" t="s">
        <v>1351</v>
      </c>
      <c r="D70" s="80" t="s">
        <v>1352</v>
      </c>
      <c r="E70" s="80" t="s">
        <v>1353</v>
      </c>
      <c r="F70" s="36">
        <v>2021</v>
      </c>
      <c r="G70" s="81">
        <v>100</v>
      </c>
      <c r="H70" s="80" t="s">
        <v>12</v>
      </c>
      <c r="I70" s="82" t="s">
        <v>1354</v>
      </c>
      <c r="J70" s="94">
        <v>11787.29924</v>
      </c>
      <c r="K70" s="83" t="s">
        <v>1355</v>
      </c>
      <c r="L70" s="118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48.75" customHeight="1">
      <c r="A71" s="69">
        <v>67</v>
      </c>
      <c r="B71" s="38" t="s">
        <v>847</v>
      </c>
      <c r="C71" s="78" t="s">
        <v>1356</v>
      </c>
      <c r="D71" s="80" t="s">
        <v>1357</v>
      </c>
      <c r="E71" s="80" t="s">
        <v>1358</v>
      </c>
      <c r="F71" s="36">
        <v>2021</v>
      </c>
      <c r="G71" s="81">
        <v>90</v>
      </c>
      <c r="H71" s="80" t="s">
        <v>12</v>
      </c>
      <c r="I71" s="82">
        <v>30775</v>
      </c>
      <c r="J71" s="94">
        <v>24550</v>
      </c>
      <c r="K71" s="83">
        <f>J71-L71</f>
        <v>24550</v>
      </c>
      <c r="L71" s="120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8.25" customHeight="1">
      <c r="A72" s="69">
        <v>68</v>
      </c>
      <c r="B72" s="38" t="s">
        <v>1536</v>
      </c>
      <c r="C72" s="78" t="s">
        <v>1359</v>
      </c>
      <c r="D72" s="80" t="s">
        <v>1360</v>
      </c>
      <c r="E72" s="80" t="s">
        <v>1360</v>
      </c>
      <c r="F72" s="36">
        <v>2021</v>
      </c>
      <c r="G72" s="81">
        <v>15</v>
      </c>
      <c r="H72" s="80" t="s">
        <v>12</v>
      </c>
      <c r="I72" s="82">
        <v>1415.5409999999999</v>
      </c>
      <c r="J72" s="94">
        <v>1415.5409999999999</v>
      </c>
      <c r="K72" s="83" t="s">
        <v>1466</v>
      </c>
      <c r="L72" s="120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 customHeight="1">
      <c r="A73" s="18"/>
      <c r="B73" s="19"/>
      <c r="D73" s="19"/>
      <c r="E73" s="19"/>
      <c r="F73" s="19"/>
      <c r="G73" s="18"/>
      <c r="H73" s="18"/>
      <c r="I73" s="19"/>
      <c r="J73" s="19"/>
      <c r="K73" s="19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customHeight="1">
      <c r="A74" s="18"/>
      <c r="B74" s="19"/>
      <c r="C74" s="20"/>
      <c r="D74" s="19"/>
      <c r="E74" s="19"/>
      <c r="F74" s="19"/>
      <c r="G74" s="18"/>
      <c r="H74" s="18"/>
      <c r="I74" s="19"/>
      <c r="J74" s="19"/>
      <c r="K74" s="19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 customHeight="1">
      <c r="A75" s="18"/>
      <c r="B75" s="19"/>
      <c r="C75" s="19"/>
      <c r="D75" s="19"/>
      <c r="E75" s="19"/>
      <c r="F75" s="19"/>
      <c r="G75" s="18"/>
      <c r="H75" s="18"/>
      <c r="I75" s="19"/>
      <c r="J75" s="19"/>
      <c r="K75" s="19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 customHeight="1">
      <c r="A76" s="21"/>
      <c r="B76" s="22"/>
      <c r="C76" s="22"/>
      <c r="D76" s="22"/>
      <c r="E76" s="22"/>
      <c r="F76" s="22"/>
      <c r="G76" s="21"/>
      <c r="H76" s="21"/>
      <c r="I76" s="22"/>
      <c r="J76" s="22"/>
      <c r="K76" s="22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 customHeight="1">
      <c r="A77" s="21"/>
      <c r="B77" s="22"/>
      <c r="C77" s="22"/>
      <c r="D77" s="22"/>
      <c r="E77" s="22"/>
      <c r="F77" s="22"/>
      <c r="G77" s="21"/>
      <c r="H77" s="21"/>
      <c r="I77" s="22"/>
      <c r="J77" s="22"/>
      <c r="K77" s="22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 customHeight="1">
      <c r="A78" s="21"/>
      <c r="B78" s="22"/>
      <c r="C78" s="22"/>
      <c r="D78" s="22"/>
      <c r="E78" s="22"/>
      <c r="F78" s="22"/>
      <c r="G78" s="21"/>
      <c r="H78" s="21"/>
      <c r="I78" s="22"/>
      <c r="J78" s="22"/>
      <c r="K78" s="22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 customHeight="1">
      <c r="A79" s="21"/>
      <c r="B79" s="22"/>
      <c r="C79" s="22"/>
      <c r="D79" s="22"/>
      <c r="E79" s="22"/>
      <c r="F79" s="22"/>
      <c r="G79" s="21"/>
      <c r="H79" s="21"/>
      <c r="I79" s="22"/>
      <c r="J79" s="22"/>
      <c r="K79" s="22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 customHeight="1">
      <c r="A80" s="21"/>
      <c r="B80" s="22"/>
      <c r="C80" s="22"/>
      <c r="D80" s="22"/>
      <c r="E80" s="22"/>
      <c r="F80" s="22"/>
      <c r="G80" s="21"/>
      <c r="H80" s="21"/>
      <c r="I80" s="22"/>
      <c r="J80" s="22"/>
      <c r="K80" s="22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 customHeight="1">
      <c r="A81" s="21"/>
      <c r="B81" s="22"/>
      <c r="C81" s="22"/>
      <c r="D81" s="22"/>
      <c r="E81" s="22"/>
      <c r="F81" s="22"/>
      <c r="G81" s="21"/>
      <c r="H81" s="21"/>
      <c r="I81" s="22"/>
      <c r="J81" s="22"/>
      <c r="K81" s="22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 customHeight="1">
      <c r="A82" s="21"/>
      <c r="B82" s="22"/>
      <c r="C82" s="22"/>
      <c r="D82" s="22"/>
      <c r="E82" s="22"/>
      <c r="F82" s="22"/>
      <c r="G82" s="21"/>
      <c r="H82" s="21"/>
      <c r="I82" s="22"/>
      <c r="J82" s="22"/>
      <c r="K82" s="22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 customHeight="1">
      <c r="A83" s="21"/>
      <c r="B83" s="22"/>
      <c r="C83" s="22"/>
      <c r="D83" s="22"/>
      <c r="E83" s="22"/>
      <c r="F83" s="22"/>
      <c r="G83" s="21"/>
      <c r="H83" s="21"/>
      <c r="I83" s="22"/>
      <c r="J83" s="22"/>
      <c r="K83" s="22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 customHeight="1">
      <c r="A84" s="21"/>
      <c r="B84" s="22"/>
      <c r="C84" s="22"/>
      <c r="D84" s="22"/>
      <c r="E84" s="22"/>
      <c r="F84" s="22"/>
      <c r="G84" s="21"/>
      <c r="H84" s="21"/>
      <c r="I84" s="22"/>
      <c r="J84" s="22"/>
      <c r="K84" s="22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 customHeight="1">
      <c r="A85" s="21"/>
      <c r="B85" s="22"/>
      <c r="C85" s="22"/>
      <c r="D85" s="22"/>
      <c r="E85" s="22"/>
      <c r="F85" s="22"/>
      <c r="G85" s="21"/>
      <c r="H85" s="21"/>
      <c r="I85" s="22"/>
      <c r="J85" s="22"/>
      <c r="K85" s="22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 customHeight="1">
      <c r="A86" s="21"/>
      <c r="B86" s="22"/>
      <c r="C86" s="22"/>
      <c r="D86" s="22"/>
      <c r="E86" s="22"/>
      <c r="F86" s="22"/>
      <c r="G86" s="21"/>
      <c r="H86" s="21"/>
      <c r="I86" s="22"/>
      <c r="J86" s="22"/>
      <c r="K86" s="22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 customHeight="1">
      <c r="A87" s="21"/>
      <c r="B87" s="22"/>
      <c r="C87" s="22"/>
      <c r="D87" s="22"/>
      <c r="E87" s="22"/>
      <c r="F87" s="22"/>
      <c r="G87" s="21"/>
      <c r="H87" s="21"/>
      <c r="I87" s="22"/>
      <c r="J87" s="22"/>
      <c r="K87" s="22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 customHeight="1">
      <c r="A88" s="21"/>
      <c r="B88" s="22"/>
      <c r="C88" s="22"/>
      <c r="D88" s="22"/>
      <c r="E88" s="22"/>
      <c r="F88" s="22"/>
      <c r="G88" s="21"/>
      <c r="H88" s="21"/>
      <c r="I88" s="22"/>
      <c r="J88" s="22"/>
      <c r="K88" s="22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 customHeight="1">
      <c r="A89" s="21"/>
      <c r="B89" s="22"/>
      <c r="C89" s="22"/>
      <c r="D89" s="22"/>
      <c r="E89" s="22"/>
      <c r="F89" s="22"/>
      <c r="G89" s="21"/>
      <c r="H89" s="21"/>
      <c r="I89" s="22"/>
      <c r="J89" s="22"/>
      <c r="K89" s="22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 customHeight="1">
      <c r="A90" s="4"/>
      <c r="B90" s="14"/>
      <c r="C90" s="14"/>
      <c r="D90" s="14"/>
      <c r="E90" s="14"/>
      <c r="F90" s="14"/>
      <c r="G90" s="4"/>
      <c r="H90" s="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 customHeight="1">
      <c r="A91" s="4"/>
      <c r="B91" s="14"/>
      <c r="C91" s="14"/>
      <c r="D91" s="14"/>
      <c r="E91" s="14"/>
      <c r="F91" s="14"/>
      <c r="G91" s="4"/>
      <c r="H91" s="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 customHeight="1">
      <c r="A92" s="4"/>
      <c r="B92" s="14"/>
      <c r="C92" s="14"/>
      <c r="D92" s="14"/>
      <c r="E92" s="14"/>
      <c r="F92" s="14"/>
      <c r="G92" s="4"/>
      <c r="H92" s="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 customHeight="1">
      <c r="A93" s="4"/>
      <c r="B93" s="14"/>
      <c r="C93" s="14"/>
      <c r="D93" s="14"/>
      <c r="E93" s="14"/>
      <c r="F93" s="14"/>
      <c r="G93" s="4"/>
      <c r="H93" s="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 customHeight="1">
      <c r="A94" s="4"/>
      <c r="B94" s="14"/>
      <c r="C94" s="14"/>
      <c r="D94" s="14"/>
      <c r="E94" s="14"/>
      <c r="F94" s="14"/>
      <c r="G94" s="4"/>
      <c r="H94" s="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 customHeight="1">
      <c r="A95" s="4"/>
      <c r="B95" s="14"/>
      <c r="C95" s="14"/>
      <c r="D95" s="14"/>
      <c r="E95" s="14"/>
      <c r="F95" s="14"/>
      <c r="G95" s="4"/>
      <c r="H95" s="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 customHeight="1">
      <c r="A96" s="4"/>
      <c r="B96" s="14"/>
      <c r="C96" s="14"/>
      <c r="D96" s="14"/>
      <c r="E96" s="14"/>
      <c r="F96" s="14"/>
      <c r="G96" s="4"/>
      <c r="H96" s="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 customHeight="1">
      <c r="A97" s="4"/>
      <c r="B97" s="14"/>
      <c r="C97" s="14"/>
      <c r="D97" s="14"/>
      <c r="E97" s="14"/>
      <c r="F97" s="14"/>
      <c r="G97" s="4"/>
      <c r="H97" s="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 customHeight="1">
      <c r="A98" s="4"/>
      <c r="B98" s="14"/>
      <c r="C98" s="14"/>
      <c r="D98" s="14"/>
      <c r="E98" s="14"/>
      <c r="F98" s="14"/>
      <c r="G98" s="4"/>
      <c r="H98" s="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customHeight="1">
      <c r="A99" s="4"/>
      <c r="B99" s="14"/>
      <c r="C99" s="14"/>
      <c r="D99" s="14"/>
      <c r="E99" s="14"/>
      <c r="F99" s="14"/>
      <c r="G99" s="4"/>
      <c r="H99" s="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 customHeight="1">
      <c r="A100" s="4"/>
      <c r="B100" s="14"/>
      <c r="C100" s="14"/>
      <c r="D100" s="14"/>
      <c r="E100" s="14"/>
      <c r="F100" s="14"/>
      <c r="G100" s="4"/>
      <c r="H100" s="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 customHeight="1">
      <c r="A101" s="4"/>
      <c r="B101" s="14"/>
      <c r="C101" s="14"/>
      <c r="D101" s="14"/>
      <c r="E101" s="14"/>
      <c r="F101" s="14"/>
      <c r="G101" s="4"/>
      <c r="H101" s="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 customHeight="1">
      <c r="A102" s="4"/>
      <c r="B102" s="14"/>
      <c r="C102" s="14"/>
      <c r="D102" s="14"/>
      <c r="E102" s="14"/>
      <c r="F102" s="14"/>
      <c r="G102" s="4"/>
      <c r="H102" s="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 customHeight="1">
      <c r="A103" s="4"/>
      <c r="B103" s="14"/>
      <c r="C103" s="14"/>
      <c r="D103" s="14"/>
      <c r="E103" s="14"/>
      <c r="F103" s="14"/>
      <c r="G103" s="4"/>
      <c r="H103" s="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customHeight="1">
      <c r="A104" s="4"/>
      <c r="B104" s="14"/>
      <c r="C104" s="14"/>
      <c r="D104" s="14"/>
      <c r="E104" s="14"/>
      <c r="F104" s="14"/>
      <c r="G104" s="4"/>
      <c r="H104" s="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 customHeight="1">
      <c r="A105" s="4"/>
      <c r="B105" s="14"/>
      <c r="C105" s="14"/>
      <c r="D105" s="14"/>
      <c r="E105" s="14"/>
      <c r="F105" s="14"/>
      <c r="G105" s="4"/>
      <c r="H105" s="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 customHeight="1">
      <c r="A106" s="4"/>
      <c r="B106" s="14"/>
      <c r="C106" s="14"/>
      <c r="D106" s="14"/>
      <c r="E106" s="14"/>
      <c r="F106" s="14"/>
      <c r="G106" s="4"/>
      <c r="H106" s="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 customHeight="1">
      <c r="A107" s="4"/>
      <c r="B107" s="14"/>
      <c r="C107" s="14"/>
      <c r="D107" s="14"/>
      <c r="E107" s="14"/>
      <c r="F107" s="14"/>
      <c r="G107" s="4"/>
      <c r="H107" s="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 customHeight="1">
      <c r="A108" s="4"/>
      <c r="B108" s="14"/>
      <c r="C108" s="14"/>
      <c r="D108" s="14"/>
      <c r="E108" s="14"/>
      <c r="F108" s="14"/>
      <c r="G108" s="4"/>
      <c r="H108" s="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 customHeight="1">
      <c r="A109" s="4"/>
      <c r="B109" s="14"/>
      <c r="C109" s="14"/>
      <c r="D109" s="14"/>
      <c r="E109" s="14"/>
      <c r="F109" s="14"/>
      <c r="G109" s="4"/>
      <c r="H109" s="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 customHeight="1">
      <c r="A110" s="4"/>
      <c r="B110" s="14"/>
      <c r="C110" s="14"/>
      <c r="D110" s="14"/>
      <c r="E110" s="14"/>
      <c r="F110" s="14"/>
      <c r="G110" s="4"/>
      <c r="H110" s="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 customHeight="1">
      <c r="A111" s="4"/>
      <c r="B111" s="14"/>
      <c r="C111" s="14"/>
      <c r="D111" s="14"/>
      <c r="E111" s="14"/>
      <c r="F111" s="14"/>
      <c r="G111" s="4"/>
      <c r="H111" s="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 customHeight="1">
      <c r="A112" s="4"/>
      <c r="B112" s="14"/>
      <c r="C112" s="14"/>
      <c r="D112" s="14"/>
      <c r="E112" s="14"/>
      <c r="F112" s="14"/>
      <c r="G112" s="4"/>
      <c r="H112" s="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 customHeight="1">
      <c r="A113" s="4"/>
      <c r="B113" s="14"/>
      <c r="C113" s="14"/>
      <c r="D113" s="14"/>
      <c r="E113" s="14"/>
      <c r="F113" s="14"/>
      <c r="G113" s="4"/>
      <c r="H113" s="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 customHeight="1">
      <c r="A114" s="4"/>
      <c r="B114" s="14"/>
      <c r="C114" s="14"/>
      <c r="D114" s="14"/>
      <c r="E114" s="14"/>
      <c r="F114" s="14"/>
      <c r="G114" s="4"/>
      <c r="H114" s="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 customHeight="1">
      <c r="A115" s="4"/>
      <c r="B115" s="14"/>
      <c r="C115" s="14"/>
      <c r="D115" s="14"/>
      <c r="E115" s="14"/>
      <c r="F115" s="14"/>
      <c r="G115" s="4"/>
      <c r="H115" s="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 customHeight="1">
      <c r="A116" s="4"/>
      <c r="B116" s="14"/>
      <c r="C116" s="14"/>
      <c r="D116" s="14"/>
      <c r="E116" s="14"/>
      <c r="F116" s="14"/>
      <c r="G116" s="4"/>
      <c r="H116" s="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 customHeight="1">
      <c r="A117" s="4"/>
      <c r="B117" s="14"/>
      <c r="C117" s="14"/>
      <c r="D117" s="14"/>
      <c r="E117" s="14"/>
      <c r="F117" s="14"/>
      <c r="G117" s="4"/>
      <c r="H117" s="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 customHeight="1">
      <c r="A118" s="4"/>
      <c r="B118" s="14"/>
      <c r="C118" s="14"/>
      <c r="D118" s="14"/>
      <c r="E118" s="14"/>
      <c r="F118" s="14"/>
      <c r="G118" s="4"/>
      <c r="H118" s="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 customHeight="1">
      <c r="A119" s="4"/>
      <c r="B119" s="14"/>
      <c r="C119" s="14"/>
      <c r="D119" s="14"/>
      <c r="E119" s="14"/>
      <c r="F119" s="14"/>
      <c r="G119" s="4"/>
      <c r="H119" s="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 customHeight="1">
      <c r="A120" s="4"/>
      <c r="B120" s="14"/>
      <c r="C120" s="14"/>
      <c r="D120" s="14"/>
      <c r="E120" s="14"/>
      <c r="F120" s="14"/>
      <c r="G120" s="4"/>
      <c r="H120" s="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 customHeight="1">
      <c r="A121" s="4"/>
      <c r="B121" s="14"/>
      <c r="C121" s="14"/>
      <c r="D121" s="14"/>
      <c r="E121" s="14"/>
      <c r="F121" s="14"/>
      <c r="G121" s="4"/>
      <c r="H121" s="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 customHeight="1">
      <c r="A122" s="4"/>
      <c r="B122" s="14"/>
      <c r="C122" s="14"/>
      <c r="D122" s="14"/>
      <c r="E122" s="14"/>
      <c r="F122" s="14"/>
      <c r="G122" s="4"/>
      <c r="H122" s="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 customHeight="1">
      <c r="A123" s="4"/>
      <c r="B123" s="14"/>
      <c r="C123" s="14"/>
      <c r="D123" s="14"/>
      <c r="E123" s="14"/>
      <c r="F123" s="14"/>
      <c r="G123" s="4"/>
      <c r="H123" s="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 customHeight="1">
      <c r="A124" s="4"/>
      <c r="B124" s="14"/>
      <c r="C124" s="14"/>
      <c r="D124" s="14"/>
      <c r="E124" s="14"/>
      <c r="F124" s="14"/>
      <c r="G124" s="4"/>
      <c r="H124" s="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 customHeight="1">
      <c r="A125" s="4"/>
      <c r="B125" s="14"/>
      <c r="C125" s="14"/>
      <c r="D125" s="14"/>
      <c r="E125" s="14"/>
      <c r="F125" s="14"/>
      <c r="G125" s="4"/>
      <c r="H125" s="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 customHeight="1">
      <c r="A126" s="4"/>
      <c r="B126" s="14"/>
      <c r="C126" s="14"/>
      <c r="D126" s="14"/>
      <c r="E126" s="14"/>
      <c r="F126" s="14"/>
      <c r="G126" s="4"/>
      <c r="H126" s="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customHeight="1">
      <c r="A127" s="4"/>
      <c r="B127" s="14"/>
      <c r="C127" s="14"/>
      <c r="D127" s="14"/>
      <c r="E127" s="14"/>
      <c r="F127" s="14"/>
      <c r="G127" s="4"/>
      <c r="H127" s="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 customHeight="1">
      <c r="A128" s="4"/>
      <c r="B128" s="14"/>
      <c r="C128" s="14"/>
      <c r="D128" s="14"/>
      <c r="E128" s="14"/>
      <c r="F128" s="14"/>
      <c r="G128" s="4"/>
      <c r="H128" s="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 customHeight="1">
      <c r="A129" s="4"/>
      <c r="B129" s="14"/>
      <c r="C129" s="14"/>
      <c r="D129" s="14"/>
      <c r="E129" s="14"/>
      <c r="F129" s="14"/>
      <c r="G129" s="4"/>
      <c r="H129" s="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 customHeight="1">
      <c r="A130" s="4"/>
      <c r="B130" s="14"/>
      <c r="C130" s="14"/>
      <c r="D130" s="14"/>
      <c r="E130" s="14"/>
      <c r="F130" s="14"/>
      <c r="G130" s="4"/>
      <c r="H130" s="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 customHeight="1">
      <c r="A131" s="4"/>
      <c r="B131" s="14"/>
      <c r="C131" s="14"/>
      <c r="D131" s="14"/>
      <c r="E131" s="14"/>
      <c r="F131" s="14"/>
      <c r="G131" s="4"/>
      <c r="H131" s="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 customHeight="1">
      <c r="A132" s="4"/>
      <c r="B132" s="14"/>
      <c r="C132" s="14"/>
      <c r="D132" s="14"/>
      <c r="E132" s="14"/>
      <c r="F132" s="14"/>
      <c r="G132" s="4"/>
      <c r="H132" s="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 customHeight="1">
      <c r="A133" s="4"/>
      <c r="B133" s="14"/>
      <c r="C133" s="14"/>
      <c r="D133" s="14"/>
      <c r="E133" s="14"/>
      <c r="F133" s="14"/>
      <c r="G133" s="4"/>
      <c r="H133" s="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customHeight="1">
      <c r="A134" s="4"/>
      <c r="B134" s="14"/>
      <c r="C134" s="14"/>
      <c r="D134" s="14"/>
      <c r="E134" s="14"/>
      <c r="F134" s="14"/>
      <c r="G134" s="4"/>
      <c r="H134" s="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 customHeight="1">
      <c r="A135" s="4"/>
      <c r="B135" s="14"/>
      <c r="C135" s="14"/>
      <c r="D135" s="14"/>
      <c r="E135" s="14"/>
      <c r="F135" s="14"/>
      <c r="G135" s="4"/>
      <c r="H135" s="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 customHeight="1">
      <c r="A136" s="4"/>
      <c r="B136" s="14"/>
      <c r="C136" s="14"/>
      <c r="D136" s="14"/>
      <c r="E136" s="14"/>
      <c r="F136" s="14"/>
      <c r="G136" s="4"/>
      <c r="H136" s="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 customHeight="1">
      <c r="A137" s="4"/>
      <c r="B137" s="14"/>
      <c r="C137" s="14"/>
      <c r="D137" s="14"/>
      <c r="E137" s="14"/>
      <c r="F137" s="14"/>
      <c r="G137" s="4"/>
      <c r="H137" s="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 customHeight="1">
      <c r="A138" s="4"/>
      <c r="B138" s="14"/>
      <c r="C138" s="14"/>
      <c r="D138" s="14"/>
      <c r="E138" s="14"/>
      <c r="F138" s="14"/>
      <c r="G138" s="4"/>
      <c r="H138" s="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 customHeight="1">
      <c r="A139" s="4"/>
      <c r="B139" s="14"/>
      <c r="C139" s="14"/>
      <c r="D139" s="14"/>
      <c r="E139" s="14"/>
      <c r="F139" s="14"/>
      <c r="G139" s="4"/>
      <c r="H139" s="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 customHeight="1">
      <c r="A140" s="4"/>
      <c r="B140" s="14"/>
      <c r="C140" s="14"/>
      <c r="D140" s="14"/>
      <c r="E140" s="14"/>
      <c r="F140" s="14"/>
      <c r="G140" s="4"/>
      <c r="H140" s="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 customHeight="1">
      <c r="A141" s="4"/>
      <c r="B141" s="14"/>
      <c r="C141" s="14"/>
      <c r="D141" s="14"/>
      <c r="E141" s="14"/>
      <c r="F141" s="14"/>
      <c r="G141" s="4"/>
      <c r="H141" s="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 customHeight="1">
      <c r="A142" s="4"/>
      <c r="B142" s="14"/>
      <c r="C142" s="14"/>
      <c r="D142" s="14"/>
      <c r="E142" s="14"/>
      <c r="F142" s="14"/>
      <c r="G142" s="4"/>
      <c r="H142" s="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 customHeight="1">
      <c r="A143" s="4"/>
      <c r="B143" s="14"/>
      <c r="C143" s="14"/>
      <c r="D143" s="14"/>
      <c r="E143" s="14"/>
      <c r="F143" s="14"/>
      <c r="G143" s="4"/>
      <c r="H143" s="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 customHeight="1">
      <c r="A144" s="4"/>
      <c r="B144" s="14"/>
      <c r="C144" s="14"/>
      <c r="D144" s="14"/>
      <c r="E144" s="14"/>
      <c r="F144" s="14"/>
      <c r="G144" s="4"/>
      <c r="H144" s="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 customHeight="1">
      <c r="A145" s="4"/>
      <c r="B145" s="14"/>
      <c r="C145" s="14"/>
      <c r="D145" s="14"/>
      <c r="E145" s="14"/>
      <c r="F145" s="14"/>
      <c r="G145" s="4"/>
      <c r="H145" s="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 customHeight="1">
      <c r="A146" s="4"/>
      <c r="B146" s="14"/>
      <c r="C146" s="14"/>
      <c r="D146" s="14"/>
      <c r="E146" s="14"/>
      <c r="F146" s="14"/>
      <c r="G146" s="4"/>
      <c r="H146" s="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 customHeight="1">
      <c r="A147" s="4"/>
      <c r="B147" s="14"/>
      <c r="C147" s="14"/>
      <c r="D147" s="14"/>
      <c r="E147" s="14"/>
      <c r="F147" s="14"/>
      <c r="G147" s="4"/>
      <c r="H147" s="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 customHeight="1">
      <c r="A148" s="4"/>
      <c r="B148" s="14"/>
      <c r="C148" s="14"/>
      <c r="D148" s="14"/>
      <c r="E148" s="14"/>
      <c r="F148" s="14"/>
      <c r="G148" s="4"/>
      <c r="H148" s="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 customHeight="1">
      <c r="A149" s="4"/>
      <c r="B149" s="14"/>
      <c r="C149" s="14"/>
      <c r="D149" s="14"/>
      <c r="E149" s="14"/>
      <c r="F149" s="14"/>
      <c r="G149" s="4"/>
      <c r="H149" s="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 customHeight="1">
      <c r="A150" s="4"/>
      <c r="B150" s="14"/>
      <c r="C150" s="14"/>
      <c r="D150" s="14"/>
      <c r="E150" s="14"/>
      <c r="F150" s="14"/>
      <c r="G150" s="4"/>
      <c r="H150" s="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 customHeight="1">
      <c r="A151" s="4"/>
      <c r="B151" s="14"/>
      <c r="C151" s="14"/>
      <c r="D151" s="14"/>
      <c r="E151" s="14"/>
      <c r="F151" s="14"/>
      <c r="G151" s="4"/>
      <c r="H151" s="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 customHeight="1">
      <c r="A152" s="4"/>
      <c r="B152" s="14"/>
      <c r="C152" s="14"/>
      <c r="D152" s="14"/>
      <c r="E152" s="14"/>
      <c r="F152" s="14"/>
      <c r="G152" s="4"/>
      <c r="H152" s="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 customHeight="1">
      <c r="A153" s="4"/>
      <c r="B153" s="14"/>
      <c r="C153" s="14"/>
      <c r="D153" s="14"/>
      <c r="E153" s="14"/>
      <c r="F153" s="14"/>
      <c r="G153" s="4"/>
      <c r="H153" s="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 customHeight="1">
      <c r="A154" s="4"/>
      <c r="B154" s="14"/>
      <c r="C154" s="14"/>
      <c r="D154" s="14"/>
      <c r="E154" s="14"/>
      <c r="F154" s="14"/>
      <c r="G154" s="4"/>
      <c r="H154" s="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 customHeight="1">
      <c r="A155" s="4"/>
      <c r="B155" s="14"/>
      <c r="C155" s="14"/>
      <c r="D155" s="14"/>
      <c r="E155" s="14"/>
      <c r="F155" s="14"/>
      <c r="G155" s="4"/>
      <c r="H155" s="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 customHeight="1">
      <c r="A156" s="4"/>
      <c r="B156" s="14"/>
      <c r="C156" s="14"/>
      <c r="D156" s="14"/>
      <c r="E156" s="14"/>
      <c r="F156" s="14"/>
      <c r="G156" s="4"/>
      <c r="H156" s="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 customHeight="1">
      <c r="A157" s="4"/>
      <c r="B157" s="14"/>
      <c r="C157" s="14"/>
      <c r="D157" s="14"/>
      <c r="E157" s="14"/>
      <c r="F157" s="14"/>
      <c r="G157" s="4"/>
      <c r="H157" s="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customHeight="1">
      <c r="A158" s="4"/>
      <c r="B158" s="14"/>
      <c r="C158" s="14"/>
      <c r="D158" s="14"/>
      <c r="E158" s="14"/>
      <c r="F158" s="14"/>
      <c r="G158" s="4"/>
      <c r="H158" s="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 customHeight="1">
      <c r="A159" s="4"/>
      <c r="B159" s="14"/>
      <c r="C159" s="14"/>
      <c r="D159" s="14"/>
      <c r="E159" s="14"/>
      <c r="F159" s="14"/>
      <c r="G159" s="4"/>
      <c r="H159" s="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 customHeight="1">
      <c r="A160" s="4"/>
      <c r="B160" s="14"/>
      <c r="C160" s="14"/>
      <c r="D160" s="14"/>
      <c r="E160" s="14"/>
      <c r="F160" s="14"/>
      <c r="G160" s="4"/>
      <c r="H160" s="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 customHeight="1">
      <c r="A161" s="4"/>
      <c r="B161" s="14"/>
      <c r="C161" s="14"/>
      <c r="D161" s="14"/>
      <c r="E161" s="14"/>
      <c r="F161" s="14"/>
      <c r="G161" s="4"/>
      <c r="H161" s="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 customHeight="1">
      <c r="A162" s="4"/>
      <c r="B162" s="14"/>
      <c r="C162" s="14"/>
      <c r="D162" s="14"/>
      <c r="E162" s="14"/>
      <c r="F162" s="14"/>
      <c r="G162" s="4"/>
      <c r="H162" s="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 customHeight="1">
      <c r="A163" s="4"/>
      <c r="B163" s="14"/>
      <c r="C163" s="14"/>
      <c r="D163" s="14"/>
      <c r="E163" s="14"/>
      <c r="F163" s="14"/>
      <c r="G163" s="4"/>
      <c r="H163" s="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customHeight="1">
      <c r="A164" s="4"/>
      <c r="B164" s="14"/>
      <c r="C164" s="14"/>
      <c r="D164" s="14"/>
      <c r="E164" s="14"/>
      <c r="F164" s="14"/>
      <c r="G164" s="4"/>
      <c r="H164" s="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customHeight="1">
      <c r="A165" s="4"/>
      <c r="B165" s="14"/>
      <c r="C165" s="14"/>
      <c r="D165" s="14"/>
      <c r="E165" s="14"/>
      <c r="F165" s="14"/>
      <c r="G165" s="4"/>
      <c r="H165" s="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 customHeight="1">
      <c r="A166" s="4"/>
      <c r="B166" s="14"/>
      <c r="C166" s="14"/>
      <c r="D166" s="14"/>
      <c r="E166" s="14"/>
      <c r="F166" s="14"/>
      <c r="G166" s="4"/>
      <c r="H166" s="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 customHeight="1">
      <c r="A167" s="4"/>
      <c r="B167" s="14"/>
      <c r="C167" s="14"/>
      <c r="D167" s="14"/>
      <c r="E167" s="14"/>
      <c r="F167" s="14"/>
      <c r="G167" s="4"/>
      <c r="H167" s="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 customHeight="1">
      <c r="A168" s="4"/>
      <c r="B168" s="14"/>
      <c r="C168" s="14"/>
      <c r="D168" s="14"/>
      <c r="E168" s="14"/>
      <c r="F168" s="14"/>
      <c r="G168" s="4"/>
      <c r="H168" s="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 customHeight="1">
      <c r="A169" s="4"/>
      <c r="B169" s="14"/>
      <c r="C169" s="14"/>
      <c r="D169" s="14"/>
      <c r="E169" s="14"/>
      <c r="F169" s="14"/>
      <c r="G169" s="4"/>
      <c r="H169" s="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 customHeight="1">
      <c r="A170" s="4"/>
      <c r="B170" s="14"/>
      <c r="C170" s="14"/>
      <c r="D170" s="14"/>
      <c r="E170" s="14"/>
      <c r="F170" s="14"/>
      <c r="G170" s="4"/>
      <c r="H170" s="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 customHeight="1">
      <c r="A171" s="4"/>
      <c r="B171" s="14"/>
      <c r="C171" s="14"/>
      <c r="D171" s="14"/>
      <c r="E171" s="14"/>
      <c r="F171" s="14"/>
      <c r="G171" s="4"/>
      <c r="H171" s="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 customHeight="1">
      <c r="A172" s="4"/>
      <c r="B172" s="14"/>
      <c r="C172" s="14"/>
      <c r="D172" s="14"/>
      <c r="E172" s="14"/>
      <c r="F172" s="14"/>
      <c r="G172" s="4"/>
      <c r="H172" s="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 customHeight="1">
      <c r="A173" s="4"/>
      <c r="B173" s="14"/>
      <c r="C173" s="14"/>
      <c r="D173" s="14"/>
      <c r="E173" s="14"/>
      <c r="F173" s="14"/>
      <c r="G173" s="4"/>
      <c r="H173" s="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 customHeight="1">
      <c r="A174" s="4"/>
      <c r="B174" s="14"/>
      <c r="C174" s="14"/>
      <c r="D174" s="14"/>
      <c r="E174" s="14"/>
      <c r="F174" s="14"/>
      <c r="G174" s="4"/>
      <c r="H174" s="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 customHeight="1">
      <c r="A175" s="4"/>
      <c r="B175" s="14"/>
      <c r="C175" s="14"/>
      <c r="D175" s="14"/>
      <c r="E175" s="14"/>
      <c r="F175" s="14"/>
      <c r="G175" s="4"/>
      <c r="H175" s="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 customHeight="1">
      <c r="A176" s="4"/>
      <c r="B176" s="14"/>
      <c r="C176" s="14"/>
      <c r="D176" s="14"/>
      <c r="E176" s="14"/>
      <c r="F176" s="14"/>
      <c r="G176" s="4"/>
      <c r="H176" s="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 customHeight="1">
      <c r="A177" s="4"/>
      <c r="B177" s="14"/>
      <c r="C177" s="14"/>
      <c r="D177" s="14"/>
      <c r="E177" s="14"/>
      <c r="F177" s="14"/>
      <c r="G177" s="4"/>
      <c r="H177" s="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 customHeight="1">
      <c r="A178" s="4"/>
      <c r="B178" s="14"/>
      <c r="C178" s="14"/>
      <c r="D178" s="14"/>
      <c r="E178" s="14"/>
      <c r="F178" s="14"/>
      <c r="G178" s="4"/>
      <c r="H178" s="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 customHeight="1">
      <c r="A179" s="4"/>
      <c r="B179" s="14"/>
      <c r="C179" s="14"/>
      <c r="D179" s="14"/>
      <c r="E179" s="14"/>
      <c r="F179" s="14"/>
      <c r="G179" s="4"/>
      <c r="H179" s="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 customHeight="1">
      <c r="A180" s="4"/>
      <c r="B180" s="14"/>
      <c r="C180" s="14"/>
      <c r="D180" s="14"/>
      <c r="E180" s="14"/>
      <c r="F180" s="14"/>
      <c r="G180" s="4"/>
      <c r="H180" s="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 customHeight="1">
      <c r="A181" s="4"/>
      <c r="B181" s="14"/>
      <c r="C181" s="14"/>
      <c r="D181" s="14"/>
      <c r="E181" s="14"/>
      <c r="F181" s="14"/>
      <c r="G181" s="4"/>
      <c r="H181" s="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 customHeight="1">
      <c r="A182" s="4"/>
      <c r="B182" s="14"/>
      <c r="C182" s="14"/>
      <c r="D182" s="14"/>
      <c r="E182" s="14"/>
      <c r="F182" s="14"/>
      <c r="G182" s="4"/>
      <c r="H182" s="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 customHeight="1">
      <c r="A183" s="4"/>
      <c r="B183" s="14"/>
      <c r="C183" s="14"/>
      <c r="D183" s="14"/>
      <c r="E183" s="14"/>
      <c r="F183" s="14"/>
      <c r="G183" s="4"/>
      <c r="H183" s="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 customHeight="1">
      <c r="A184" s="4"/>
      <c r="B184" s="14"/>
      <c r="C184" s="14"/>
      <c r="D184" s="14"/>
      <c r="E184" s="14"/>
      <c r="F184" s="14"/>
      <c r="G184" s="4"/>
      <c r="H184" s="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 customHeight="1">
      <c r="A185" s="4"/>
      <c r="B185" s="14"/>
      <c r="C185" s="14"/>
      <c r="D185" s="14"/>
      <c r="E185" s="14"/>
      <c r="F185" s="14"/>
      <c r="G185" s="4"/>
      <c r="H185" s="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 customHeight="1">
      <c r="A186" s="4"/>
      <c r="B186" s="14"/>
      <c r="C186" s="14"/>
      <c r="D186" s="14"/>
      <c r="E186" s="14"/>
      <c r="F186" s="14"/>
      <c r="G186" s="4"/>
      <c r="H186" s="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 customHeight="1">
      <c r="A187" s="4"/>
      <c r="B187" s="14"/>
      <c r="C187" s="14"/>
      <c r="D187" s="14"/>
      <c r="E187" s="14"/>
      <c r="F187" s="14"/>
      <c r="G187" s="4"/>
      <c r="H187" s="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 customHeight="1">
      <c r="A188" s="4"/>
      <c r="B188" s="14"/>
      <c r="C188" s="14"/>
      <c r="D188" s="14"/>
      <c r="E188" s="14"/>
      <c r="F188" s="14"/>
      <c r="G188" s="4"/>
      <c r="H188" s="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 customHeight="1">
      <c r="A189" s="4"/>
      <c r="B189" s="14"/>
      <c r="C189" s="14"/>
      <c r="D189" s="14"/>
      <c r="E189" s="14"/>
      <c r="F189" s="14"/>
      <c r="G189" s="4"/>
      <c r="H189" s="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 customHeight="1">
      <c r="A190" s="4"/>
      <c r="B190" s="14"/>
      <c r="C190" s="14"/>
      <c r="D190" s="14"/>
      <c r="E190" s="14"/>
      <c r="F190" s="14"/>
      <c r="G190" s="4"/>
      <c r="H190" s="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 customHeight="1">
      <c r="A191" s="4"/>
      <c r="B191" s="14"/>
      <c r="C191" s="14"/>
      <c r="D191" s="14"/>
      <c r="E191" s="14"/>
      <c r="F191" s="14"/>
      <c r="G191" s="4"/>
      <c r="H191" s="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 customHeight="1">
      <c r="A192" s="4"/>
      <c r="B192" s="14"/>
      <c r="C192" s="14"/>
      <c r="D192" s="14"/>
      <c r="E192" s="14"/>
      <c r="F192" s="14"/>
      <c r="G192" s="4"/>
      <c r="H192" s="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 customHeight="1">
      <c r="A193" s="4"/>
      <c r="B193" s="14"/>
      <c r="C193" s="14"/>
      <c r="D193" s="14"/>
      <c r="E193" s="14"/>
      <c r="F193" s="14"/>
      <c r="G193" s="4"/>
      <c r="H193" s="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customHeight="1">
      <c r="A194" s="4"/>
      <c r="B194" s="14"/>
      <c r="C194" s="14"/>
      <c r="D194" s="14"/>
      <c r="E194" s="14"/>
      <c r="F194" s="14"/>
      <c r="G194" s="4"/>
      <c r="H194" s="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 customHeight="1">
      <c r="A195" s="4"/>
      <c r="B195" s="14"/>
      <c r="C195" s="14"/>
      <c r="D195" s="14"/>
      <c r="E195" s="14"/>
      <c r="F195" s="14"/>
      <c r="G195" s="4"/>
      <c r="H195" s="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 customHeight="1">
      <c r="A196" s="4"/>
      <c r="B196" s="14"/>
      <c r="C196" s="14"/>
      <c r="D196" s="14"/>
      <c r="E196" s="14"/>
      <c r="F196" s="14"/>
      <c r="G196" s="4"/>
      <c r="H196" s="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 customHeight="1">
      <c r="A197" s="4"/>
      <c r="B197" s="14"/>
      <c r="C197" s="14"/>
      <c r="D197" s="14"/>
      <c r="E197" s="14"/>
      <c r="F197" s="14"/>
      <c r="G197" s="4"/>
      <c r="H197" s="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 customHeight="1">
      <c r="A198" s="4"/>
      <c r="B198" s="14"/>
      <c r="C198" s="14"/>
      <c r="D198" s="14"/>
      <c r="E198" s="14"/>
      <c r="F198" s="14"/>
      <c r="G198" s="4"/>
      <c r="H198" s="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 customHeight="1">
      <c r="A199" s="4"/>
      <c r="B199" s="14"/>
      <c r="C199" s="14"/>
      <c r="D199" s="14"/>
      <c r="E199" s="14"/>
      <c r="F199" s="14"/>
      <c r="G199" s="4"/>
      <c r="H199" s="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customHeight="1">
      <c r="A200" s="4"/>
      <c r="B200" s="14"/>
      <c r="C200" s="14"/>
      <c r="D200" s="14"/>
      <c r="E200" s="14"/>
      <c r="F200" s="14"/>
      <c r="G200" s="4"/>
      <c r="H200" s="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 customHeight="1">
      <c r="A201" s="4"/>
      <c r="B201" s="14"/>
      <c r="C201" s="14"/>
      <c r="D201" s="14"/>
      <c r="E201" s="14"/>
      <c r="F201" s="14"/>
      <c r="G201" s="4"/>
      <c r="H201" s="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 customHeight="1">
      <c r="A202" s="4"/>
      <c r="B202" s="14"/>
      <c r="C202" s="14"/>
      <c r="D202" s="14"/>
      <c r="E202" s="14"/>
      <c r="F202" s="14"/>
      <c r="G202" s="4"/>
      <c r="H202" s="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 customHeight="1">
      <c r="A203" s="4"/>
      <c r="B203" s="14"/>
      <c r="C203" s="14"/>
      <c r="D203" s="14"/>
      <c r="E203" s="14"/>
      <c r="F203" s="14"/>
      <c r="G203" s="4"/>
      <c r="H203" s="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 customHeight="1">
      <c r="A204" s="4"/>
      <c r="B204" s="14"/>
      <c r="C204" s="14"/>
      <c r="D204" s="14"/>
      <c r="E204" s="14"/>
      <c r="F204" s="14"/>
      <c r="G204" s="4"/>
      <c r="H204" s="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 customHeight="1">
      <c r="A205" s="4"/>
      <c r="B205" s="14"/>
      <c r="C205" s="14"/>
      <c r="D205" s="14"/>
      <c r="E205" s="14"/>
      <c r="F205" s="14"/>
      <c r="G205" s="4"/>
      <c r="H205" s="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 customHeight="1">
      <c r="A206" s="4"/>
      <c r="B206" s="14"/>
      <c r="C206" s="14"/>
      <c r="D206" s="14"/>
      <c r="E206" s="14"/>
      <c r="F206" s="14"/>
      <c r="G206" s="4"/>
      <c r="H206" s="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 customHeight="1">
      <c r="A207" s="4"/>
      <c r="B207" s="14"/>
      <c r="C207" s="14"/>
      <c r="D207" s="14"/>
      <c r="E207" s="14"/>
      <c r="F207" s="14"/>
      <c r="G207" s="4"/>
      <c r="H207" s="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 customHeight="1">
      <c r="A208" s="4"/>
      <c r="B208" s="14"/>
      <c r="C208" s="14"/>
      <c r="D208" s="14"/>
      <c r="E208" s="14"/>
      <c r="F208" s="14"/>
      <c r="G208" s="4"/>
      <c r="H208" s="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 customHeight="1">
      <c r="A209" s="4"/>
      <c r="B209" s="14"/>
      <c r="C209" s="14"/>
      <c r="D209" s="14"/>
      <c r="E209" s="14"/>
      <c r="F209" s="14"/>
      <c r="G209" s="4"/>
      <c r="H209" s="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 customHeight="1">
      <c r="A210" s="4"/>
      <c r="B210" s="14"/>
      <c r="C210" s="14"/>
      <c r="D210" s="14"/>
      <c r="E210" s="14"/>
      <c r="F210" s="14"/>
      <c r="G210" s="4"/>
      <c r="H210" s="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 customHeight="1">
      <c r="A211" s="4"/>
      <c r="B211" s="14"/>
      <c r="C211" s="14"/>
      <c r="D211" s="14"/>
      <c r="E211" s="14"/>
      <c r="F211" s="14"/>
      <c r="G211" s="4"/>
      <c r="H211" s="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 customHeight="1">
      <c r="A212" s="4"/>
      <c r="B212" s="14"/>
      <c r="C212" s="14"/>
      <c r="D212" s="14"/>
      <c r="E212" s="14"/>
      <c r="F212" s="14"/>
      <c r="G212" s="4"/>
      <c r="H212" s="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 customHeight="1">
      <c r="A213" s="4"/>
      <c r="B213" s="14"/>
      <c r="C213" s="14"/>
      <c r="D213" s="14"/>
      <c r="E213" s="14"/>
      <c r="F213" s="14"/>
      <c r="G213" s="4"/>
      <c r="H213" s="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 customHeight="1">
      <c r="A214" s="4"/>
      <c r="B214" s="14"/>
      <c r="C214" s="14"/>
      <c r="D214" s="14"/>
      <c r="E214" s="14"/>
      <c r="F214" s="14"/>
      <c r="G214" s="4"/>
      <c r="H214" s="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 customHeight="1">
      <c r="A215" s="4"/>
      <c r="B215" s="14"/>
      <c r="C215" s="14"/>
      <c r="D215" s="14"/>
      <c r="E215" s="14"/>
      <c r="F215" s="14"/>
      <c r="G215" s="4"/>
      <c r="H215" s="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 customHeight="1">
      <c r="A216" s="4"/>
      <c r="B216" s="14"/>
      <c r="C216" s="14"/>
      <c r="D216" s="14"/>
      <c r="E216" s="14"/>
      <c r="F216" s="14"/>
      <c r="G216" s="4"/>
      <c r="H216" s="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 customHeight="1">
      <c r="A217" s="4"/>
      <c r="B217" s="14"/>
      <c r="C217" s="14"/>
      <c r="D217" s="14"/>
      <c r="E217" s="14"/>
      <c r="F217" s="14"/>
      <c r="G217" s="4"/>
      <c r="H217" s="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 customHeight="1">
      <c r="A218" s="4"/>
      <c r="B218" s="14"/>
      <c r="C218" s="14"/>
      <c r="D218" s="14"/>
      <c r="E218" s="14"/>
      <c r="F218" s="14"/>
      <c r="G218" s="4"/>
      <c r="H218" s="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 customHeight="1">
      <c r="A219" s="4"/>
      <c r="B219" s="14"/>
      <c r="C219" s="14"/>
      <c r="D219" s="14"/>
      <c r="E219" s="14"/>
      <c r="F219" s="14"/>
      <c r="G219" s="4"/>
      <c r="H219" s="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 customHeight="1">
      <c r="A220" s="4"/>
      <c r="B220" s="14"/>
      <c r="C220" s="14"/>
      <c r="D220" s="14"/>
      <c r="E220" s="14"/>
      <c r="F220" s="14"/>
      <c r="G220" s="4"/>
      <c r="H220" s="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 customHeight="1">
      <c r="A221" s="4"/>
      <c r="B221" s="14"/>
      <c r="C221" s="14"/>
      <c r="D221" s="14"/>
      <c r="E221" s="14"/>
      <c r="F221" s="14"/>
      <c r="G221" s="4"/>
      <c r="H221" s="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customHeight="1">
      <c r="A222" s="4"/>
      <c r="B222" s="14"/>
      <c r="C222" s="14"/>
      <c r="D222" s="14"/>
      <c r="E222" s="14"/>
      <c r="F222" s="14"/>
      <c r="G222" s="4"/>
      <c r="H222" s="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customHeight="1">
      <c r="A223" s="4"/>
      <c r="B223" s="14"/>
      <c r="C223" s="14"/>
      <c r="D223" s="14"/>
      <c r="E223" s="14"/>
      <c r="F223" s="14"/>
      <c r="G223" s="4"/>
      <c r="H223" s="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customHeight="1">
      <c r="A224" s="4"/>
      <c r="B224" s="14"/>
      <c r="C224" s="14"/>
      <c r="D224" s="14"/>
      <c r="E224" s="14"/>
      <c r="F224" s="14"/>
      <c r="G224" s="4"/>
      <c r="H224" s="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customHeight="1">
      <c r="A225" s="4"/>
      <c r="B225" s="14"/>
      <c r="C225" s="14"/>
      <c r="D225" s="14"/>
      <c r="E225" s="14"/>
      <c r="F225" s="14"/>
      <c r="G225" s="4"/>
      <c r="H225" s="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customHeight="1">
      <c r="A226" s="4"/>
      <c r="B226" s="14"/>
      <c r="C226" s="14"/>
      <c r="D226" s="14"/>
      <c r="E226" s="14"/>
      <c r="F226" s="14"/>
      <c r="G226" s="4"/>
      <c r="H226" s="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customHeight="1">
      <c r="A227" s="4"/>
      <c r="B227" s="14"/>
      <c r="C227" s="14"/>
      <c r="D227" s="14"/>
      <c r="E227" s="14"/>
      <c r="F227" s="14"/>
      <c r="G227" s="4"/>
      <c r="H227" s="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customHeight="1">
      <c r="A228" s="4"/>
      <c r="B228" s="14"/>
      <c r="C228" s="14"/>
      <c r="D228" s="14"/>
      <c r="E228" s="14"/>
      <c r="F228" s="14"/>
      <c r="G228" s="4"/>
      <c r="H228" s="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customHeight="1">
      <c r="A229" s="4"/>
      <c r="B229" s="14"/>
      <c r="C229" s="14"/>
      <c r="D229" s="14"/>
      <c r="E229" s="14"/>
      <c r="F229" s="14"/>
      <c r="G229" s="4"/>
      <c r="H229" s="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customHeight="1">
      <c r="A230" s="4"/>
      <c r="B230" s="14"/>
      <c r="C230" s="14"/>
      <c r="D230" s="14"/>
      <c r="E230" s="14"/>
      <c r="F230" s="14"/>
      <c r="G230" s="4"/>
      <c r="H230" s="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 customHeight="1">
      <c r="A231" s="4"/>
      <c r="B231" s="14"/>
      <c r="C231" s="14"/>
      <c r="D231" s="14"/>
      <c r="E231" s="14"/>
      <c r="F231" s="14"/>
      <c r="G231" s="4"/>
      <c r="H231" s="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 customHeight="1">
      <c r="A232" s="4"/>
      <c r="B232" s="14"/>
      <c r="C232" s="14"/>
      <c r="D232" s="14"/>
      <c r="E232" s="14"/>
      <c r="F232" s="14"/>
      <c r="G232" s="4"/>
      <c r="H232" s="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 customHeight="1">
      <c r="A233" s="4"/>
      <c r="B233" s="14"/>
      <c r="C233" s="14"/>
      <c r="D233" s="14"/>
      <c r="E233" s="14"/>
      <c r="F233" s="14"/>
      <c r="G233" s="4"/>
      <c r="H233" s="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 customHeight="1">
      <c r="A234" s="4"/>
      <c r="B234" s="14"/>
      <c r="C234" s="14"/>
      <c r="D234" s="14"/>
      <c r="E234" s="14"/>
      <c r="F234" s="14"/>
      <c r="G234" s="4"/>
      <c r="H234" s="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 customHeight="1">
      <c r="A235" s="4"/>
      <c r="B235" s="14"/>
      <c r="C235" s="14"/>
      <c r="D235" s="14"/>
      <c r="E235" s="14"/>
      <c r="F235" s="14"/>
      <c r="G235" s="4"/>
      <c r="H235" s="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 customHeight="1">
      <c r="A236" s="4"/>
      <c r="B236" s="14"/>
      <c r="C236" s="14"/>
      <c r="D236" s="14"/>
      <c r="E236" s="14"/>
      <c r="F236" s="14"/>
      <c r="G236" s="4"/>
      <c r="H236" s="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 customHeight="1">
      <c r="A237" s="4"/>
      <c r="B237" s="14"/>
      <c r="C237" s="14"/>
      <c r="D237" s="14"/>
      <c r="E237" s="14"/>
      <c r="F237" s="14"/>
      <c r="G237" s="4"/>
      <c r="H237" s="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 customHeight="1">
      <c r="A238" s="4"/>
      <c r="B238" s="14"/>
      <c r="C238" s="14"/>
      <c r="D238" s="14"/>
      <c r="E238" s="14"/>
      <c r="F238" s="14"/>
      <c r="G238" s="4"/>
      <c r="H238" s="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 customHeight="1">
      <c r="A239" s="4"/>
      <c r="B239" s="14"/>
      <c r="C239" s="14"/>
      <c r="D239" s="14"/>
      <c r="E239" s="14"/>
      <c r="F239" s="14"/>
      <c r="G239" s="4"/>
      <c r="H239" s="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 customHeight="1">
      <c r="A240" s="4"/>
      <c r="B240" s="14"/>
      <c r="C240" s="14"/>
      <c r="D240" s="14"/>
      <c r="E240" s="14"/>
      <c r="F240" s="14"/>
      <c r="G240" s="4"/>
      <c r="H240" s="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 customHeight="1">
      <c r="A241" s="4"/>
      <c r="B241" s="14"/>
      <c r="C241" s="14"/>
      <c r="D241" s="14"/>
      <c r="E241" s="14"/>
      <c r="F241" s="14"/>
      <c r="G241" s="4"/>
      <c r="H241" s="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 customHeight="1">
      <c r="A242" s="4"/>
      <c r="B242" s="14"/>
      <c r="C242" s="14"/>
      <c r="D242" s="14"/>
      <c r="E242" s="14"/>
      <c r="F242" s="14"/>
      <c r="G242" s="4"/>
      <c r="H242" s="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 customHeight="1">
      <c r="A243" s="4"/>
      <c r="B243" s="14"/>
      <c r="C243" s="14"/>
      <c r="D243" s="14"/>
      <c r="E243" s="14"/>
      <c r="F243" s="14"/>
      <c r="G243" s="4"/>
      <c r="H243" s="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 customHeight="1">
      <c r="A244" s="4"/>
      <c r="B244" s="14"/>
      <c r="C244" s="14"/>
      <c r="D244" s="14"/>
      <c r="E244" s="14"/>
      <c r="F244" s="14"/>
      <c r="G244" s="4"/>
      <c r="H244" s="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 customHeight="1">
      <c r="A245" s="4"/>
      <c r="B245" s="14"/>
      <c r="C245" s="14"/>
      <c r="D245" s="14"/>
      <c r="E245" s="14"/>
      <c r="F245" s="14"/>
      <c r="G245" s="4"/>
      <c r="H245" s="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 customHeight="1">
      <c r="A246" s="4"/>
      <c r="B246" s="14"/>
      <c r="C246" s="14"/>
      <c r="D246" s="14"/>
      <c r="E246" s="14"/>
      <c r="F246" s="14"/>
      <c r="G246" s="4"/>
      <c r="H246" s="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 customHeight="1">
      <c r="A247" s="4"/>
      <c r="B247" s="14"/>
      <c r="C247" s="14"/>
      <c r="D247" s="14"/>
      <c r="E247" s="14"/>
      <c r="F247" s="14"/>
      <c r="G247" s="4"/>
      <c r="H247" s="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 customHeight="1">
      <c r="A248" s="4"/>
      <c r="B248" s="14"/>
      <c r="C248" s="14"/>
      <c r="D248" s="14"/>
      <c r="E248" s="14"/>
      <c r="F248" s="14"/>
      <c r="G248" s="4"/>
      <c r="H248" s="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 customHeight="1">
      <c r="A249" s="4"/>
      <c r="B249" s="14"/>
      <c r="C249" s="14"/>
      <c r="D249" s="14"/>
      <c r="E249" s="14"/>
      <c r="F249" s="14"/>
      <c r="G249" s="4"/>
      <c r="H249" s="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 customHeight="1">
      <c r="A250" s="4"/>
      <c r="B250" s="14"/>
      <c r="C250" s="14"/>
      <c r="D250" s="14"/>
      <c r="E250" s="14"/>
      <c r="F250" s="14"/>
      <c r="G250" s="4"/>
      <c r="H250" s="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 customHeight="1">
      <c r="A251" s="4"/>
      <c r="B251" s="14"/>
      <c r="C251" s="14"/>
      <c r="D251" s="14"/>
      <c r="E251" s="14"/>
      <c r="F251" s="14"/>
      <c r="G251" s="4"/>
      <c r="H251" s="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 customHeight="1">
      <c r="A252" s="4"/>
      <c r="B252" s="14"/>
      <c r="C252" s="14"/>
      <c r="D252" s="14"/>
      <c r="E252" s="14"/>
      <c r="F252" s="14"/>
      <c r="G252" s="4"/>
      <c r="H252" s="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 customHeight="1">
      <c r="A253" s="4"/>
      <c r="B253" s="14"/>
      <c r="C253" s="14"/>
      <c r="D253" s="14"/>
      <c r="E253" s="14"/>
      <c r="F253" s="14"/>
      <c r="G253" s="4"/>
      <c r="H253" s="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 customHeight="1">
      <c r="A254" s="4"/>
      <c r="B254" s="14"/>
      <c r="C254" s="14"/>
      <c r="D254" s="14"/>
      <c r="E254" s="14"/>
      <c r="F254" s="14"/>
      <c r="G254" s="4"/>
      <c r="H254" s="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 customHeight="1">
      <c r="A255" s="4"/>
      <c r="B255" s="14"/>
      <c r="C255" s="14"/>
      <c r="D255" s="14"/>
      <c r="E255" s="14"/>
      <c r="F255" s="14"/>
      <c r="G255" s="4"/>
      <c r="H255" s="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 customHeight="1">
      <c r="A256" s="4"/>
      <c r="B256" s="14"/>
      <c r="C256" s="14"/>
      <c r="D256" s="14"/>
      <c r="E256" s="14"/>
      <c r="F256" s="14"/>
      <c r="G256" s="4"/>
      <c r="H256" s="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 customHeight="1">
      <c r="A257" s="4"/>
      <c r="B257" s="14"/>
      <c r="C257" s="14"/>
      <c r="D257" s="14"/>
      <c r="E257" s="14"/>
      <c r="F257" s="14"/>
      <c r="G257" s="4"/>
      <c r="H257" s="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 customHeight="1">
      <c r="A258" s="4"/>
      <c r="B258" s="14"/>
      <c r="C258" s="14"/>
      <c r="D258" s="14"/>
      <c r="E258" s="14"/>
      <c r="F258" s="14"/>
      <c r="G258" s="4"/>
      <c r="H258" s="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 customHeight="1">
      <c r="A259" s="4"/>
      <c r="B259" s="14"/>
      <c r="C259" s="14"/>
      <c r="D259" s="14"/>
      <c r="E259" s="14"/>
      <c r="F259" s="14"/>
      <c r="G259" s="4"/>
      <c r="H259" s="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 customHeight="1">
      <c r="A260" s="4"/>
      <c r="B260" s="14"/>
      <c r="C260" s="14"/>
      <c r="D260" s="14"/>
      <c r="E260" s="14"/>
      <c r="F260" s="14"/>
      <c r="G260" s="4"/>
      <c r="H260" s="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 customHeight="1">
      <c r="A261" s="4"/>
      <c r="B261" s="14"/>
      <c r="C261" s="14"/>
      <c r="D261" s="14"/>
      <c r="E261" s="14"/>
      <c r="F261" s="14"/>
      <c r="G261" s="4"/>
      <c r="H261" s="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 customHeight="1">
      <c r="A262" s="4"/>
      <c r="B262" s="14"/>
      <c r="C262" s="14"/>
      <c r="D262" s="14"/>
      <c r="E262" s="14"/>
      <c r="F262" s="14"/>
      <c r="G262" s="4"/>
      <c r="H262" s="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 customHeight="1">
      <c r="A263" s="4"/>
      <c r="B263" s="14"/>
      <c r="C263" s="14"/>
      <c r="D263" s="14"/>
      <c r="E263" s="14"/>
      <c r="F263" s="14"/>
      <c r="G263" s="4"/>
      <c r="H263" s="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 customHeight="1">
      <c r="A264" s="4"/>
      <c r="B264" s="14"/>
      <c r="C264" s="14"/>
      <c r="D264" s="14"/>
      <c r="E264" s="14"/>
      <c r="F264" s="14"/>
      <c r="G264" s="4"/>
      <c r="H264" s="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 customHeight="1">
      <c r="A265" s="4"/>
      <c r="B265" s="14"/>
      <c r="C265" s="14"/>
      <c r="D265" s="14"/>
      <c r="E265" s="14"/>
      <c r="F265" s="14"/>
      <c r="G265" s="4"/>
      <c r="H265" s="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 customHeight="1">
      <c r="A266" s="4"/>
      <c r="B266" s="14"/>
      <c r="C266" s="14"/>
      <c r="D266" s="14"/>
      <c r="E266" s="14"/>
      <c r="F266" s="14"/>
      <c r="G266" s="4"/>
      <c r="H266" s="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 customHeight="1">
      <c r="A267" s="4"/>
      <c r="B267" s="14"/>
      <c r="C267" s="14"/>
      <c r="D267" s="14"/>
      <c r="E267" s="14"/>
      <c r="F267" s="14"/>
      <c r="G267" s="4"/>
      <c r="H267" s="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.75" customHeight="1">
      <c r="A268" s="4"/>
      <c r="B268" s="14"/>
      <c r="C268" s="14"/>
      <c r="D268" s="14"/>
      <c r="E268" s="14"/>
      <c r="F268" s="14"/>
      <c r="G268" s="4"/>
      <c r="H268" s="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.75" customHeight="1">
      <c r="A269" s="4"/>
      <c r="B269" s="14"/>
      <c r="C269" s="14"/>
      <c r="D269" s="14"/>
      <c r="E269" s="14"/>
      <c r="F269" s="14"/>
      <c r="G269" s="4"/>
      <c r="H269" s="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.75" customHeight="1">
      <c r="A270" s="4"/>
      <c r="B270" s="14"/>
      <c r="C270" s="14"/>
      <c r="D270" s="14"/>
      <c r="E270" s="14"/>
      <c r="F270" s="14"/>
      <c r="G270" s="4"/>
      <c r="H270" s="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.75" customHeight="1">
      <c r="A271" s="4"/>
      <c r="B271" s="14"/>
      <c r="C271" s="14"/>
      <c r="D271" s="14"/>
      <c r="E271" s="14"/>
      <c r="F271" s="14"/>
      <c r="G271" s="4"/>
      <c r="H271" s="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.75" customHeight="1">
      <c r="A272" s="4"/>
      <c r="B272" s="14"/>
      <c r="C272" s="14"/>
      <c r="D272" s="14"/>
      <c r="E272" s="14"/>
      <c r="F272" s="14"/>
      <c r="G272" s="4"/>
      <c r="H272" s="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.75" customHeight="1">
      <c r="A273" s="4"/>
      <c r="B273" s="14"/>
      <c r="C273" s="14"/>
      <c r="D273" s="14"/>
      <c r="E273" s="14"/>
      <c r="F273" s="14"/>
      <c r="G273" s="4"/>
      <c r="H273" s="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.75" customHeight="1">
      <c r="A274" s="4"/>
      <c r="B274" s="14"/>
      <c r="C274" s="14"/>
      <c r="D274" s="14"/>
      <c r="E274" s="14"/>
      <c r="F274" s="14"/>
      <c r="G274" s="4"/>
      <c r="H274" s="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.75" customHeight="1">
      <c r="A275" s="4"/>
      <c r="B275" s="14"/>
      <c r="C275" s="14"/>
      <c r="D275" s="14"/>
      <c r="E275" s="14"/>
      <c r="F275" s="14"/>
      <c r="G275" s="4"/>
      <c r="H275" s="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.75" customHeight="1">
      <c r="A276" s="4"/>
      <c r="B276" s="14"/>
      <c r="C276" s="14"/>
      <c r="D276" s="14"/>
      <c r="E276" s="14"/>
      <c r="F276" s="14"/>
      <c r="G276" s="4"/>
      <c r="H276" s="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.75" customHeight="1">
      <c r="A277" s="4"/>
      <c r="B277" s="14"/>
      <c r="C277" s="14"/>
      <c r="D277" s="14"/>
      <c r="E277" s="14"/>
      <c r="F277" s="14"/>
      <c r="G277" s="4"/>
      <c r="H277" s="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.75" customHeight="1">
      <c r="A278" s="4"/>
      <c r="B278" s="14"/>
      <c r="C278" s="14"/>
      <c r="D278" s="14"/>
      <c r="E278" s="14"/>
      <c r="F278" s="14"/>
      <c r="G278" s="4"/>
      <c r="H278" s="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.75" customHeight="1">
      <c r="A279" s="4"/>
      <c r="B279" s="14"/>
      <c r="C279" s="14"/>
      <c r="D279" s="14"/>
      <c r="E279" s="14"/>
      <c r="F279" s="14"/>
      <c r="G279" s="4"/>
      <c r="H279" s="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.75" customHeight="1">
      <c r="A280" s="4"/>
      <c r="B280" s="14"/>
      <c r="C280" s="14"/>
      <c r="D280" s="14"/>
      <c r="E280" s="14"/>
      <c r="F280" s="14"/>
      <c r="G280" s="4"/>
      <c r="H280" s="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.75" customHeight="1">
      <c r="A281" s="4"/>
      <c r="B281" s="14"/>
      <c r="C281" s="14"/>
      <c r="D281" s="14"/>
      <c r="E281" s="14"/>
      <c r="F281" s="14"/>
      <c r="G281" s="4"/>
      <c r="H281" s="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.75" customHeight="1">
      <c r="A282" s="4"/>
      <c r="B282" s="14"/>
      <c r="C282" s="14"/>
      <c r="D282" s="14"/>
      <c r="E282" s="14"/>
      <c r="F282" s="14"/>
      <c r="G282" s="4"/>
      <c r="H282" s="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.75" customHeight="1">
      <c r="A283" s="4"/>
      <c r="B283" s="14"/>
      <c r="C283" s="14"/>
      <c r="D283" s="14"/>
      <c r="E283" s="14"/>
      <c r="F283" s="14"/>
      <c r="G283" s="4"/>
      <c r="H283" s="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.75" customHeight="1">
      <c r="A284" s="4"/>
      <c r="B284" s="14"/>
      <c r="C284" s="14"/>
      <c r="D284" s="14"/>
      <c r="E284" s="14"/>
      <c r="F284" s="14"/>
      <c r="G284" s="4"/>
      <c r="H284" s="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.75" customHeight="1">
      <c r="A285" s="4"/>
      <c r="B285" s="14"/>
      <c r="C285" s="14"/>
      <c r="D285" s="14"/>
      <c r="E285" s="14"/>
      <c r="F285" s="14"/>
      <c r="G285" s="4"/>
      <c r="H285" s="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.75" customHeight="1">
      <c r="A286" s="4"/>
      <c r="B286" s="14"/>
      <c r="C286" s="14"/>
      <c r="D286" s="14"/>
      <c r="E286" s="14"/>
      <c r="F286" s="14"/>
      <c r="G286" s="4"/>
      <c r="H286" s="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.75" customHeight="1">
      <c r="A287" s="4"/>
      <c r="B287" s="14"/>
      <c r="C287" s="14"/>
      <c r="D287" s="14"/>
      <c r="E287" s="14"/>
      <c r="F287" s="14"/>
      <c r="G287" s="4"/>
      <c r="H287" s="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.75" customHeight="1">
      <c r="A288" s="4"/>
      <c r="B288" s="14"/>
      <c r="C288" s="14"/>
      <c r="D288" s="14"/>
      <c r="E288" s="14"/>
      <c r="F288" s="14"/>
      <c r="G288" s="4"/>
      <c r="H288" s="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.75" customHeight="1">
      <c r="A289" s="4"/>
      <c r="B289" s="14"/>
      <c r="C289" s="14"/>
      <c r="D289" s="14"/>
      <c r="E289" s="14"/>
      <c r="F289" s="14"/>
      <c r="G289" s="4"/>
      <c r="H289" s="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.75" customHeight="1">
      <c r="A290" s="4"/>
      <c r="B290" s="14"/>
      <c r="C290" s="14"/>
      <c r="D290" s="14"/>
      <c r="E290" s="14"/>
      <c r="F290" s="14"/>
      <c r="G290" s="4"/>
      <c r="H290" s="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.75" customHeight="1">
      <c r="A291" s="4"/>
      <c r="B291" s="14"/>
      <c r="C291" s="14"/>
      <c r="D291" s="14"/>
      <c r="E291" s="14"/>
      <c r="F291" s="14"/>
      <c r="G291" s="4"/>
      <c r="H291" s="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.75" customHeight="1">
      <c r="A292" s="4"/>
      <c r="B292" s="14"/>
      <c r="C292" s="14"/>
      <c r="D292" s="14"/>
      <c r="E292" s="14"/>
      <c r="F292" s="14"/>
      <c r="G292" s="4"/>
      <c r="H292" s="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.75" customHeight="1">
      <c r="A293" s="4"/>
      <c r="B293" s="14"/>
      <c r="C293" s="14"/>
      <c r="D293" s="14"/>
      <c r="E293" s="14"/>
      <c r="F293" s="14"/>
      <c r="G293" s="4"/>
      <c r="H293" s="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.75" customHeight="1">
      <c r="A294" s="4"/>
      <c r="B294" s="14"/>
      <c r="C294" s="14"/>
      <c r="D294" s="14"/>
      <c r="E294" s="14"/>
      <c r="F294" s="14"/>
      <c r="G294" s="4"/>
      <c r="H294" s="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.75" customHeight="1">
      <c r="A295" s="4"/>
      <c r="B295" s="14"/>
      <c r="C295" s="14"/>
      <c r="D295" s="14"/>
      <c r="E295" s="14"/>
      <c r="F295" s="14"/>
      <c r="G295" s="4"/>
      <c r="H295" s="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.75" customHeight="1">
      <c r="A296" s="4"/>
      <c r="B296" s="14"/>
      <c r="C296" s="14"/>
      <c r="D296" s="14"/>
      <c r="E296" s="14"/>
      <c r="F296" s="14"/>
      <c r="G296" s="4"/>
      <c r="H296" s="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.75" customHeight="1">
      <c r="A297" s="4"/>
      <c r="B297" s="14"/>
      <c r="C297" s="14"/>
      <c r="D297" s="14"/>
      <c r="E297" s="14"/>
      <c r="F297" s="14"/>
      <c r="G297" s="4"/>
      <c r="H297" s="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.75" customHeight="1">
      <c r="A298" s="4"/>
      <c r="B298" s="14"/>
      <c r="C298" s="14"/>
      <c r="D298" s="14"/>
      <c r="E298" s="14"/>
      <c r="F298" s="14"/>
      <c r="G298" s="4"/>
      <c r="H298" s="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.75" customHeight="1">
      <c r="A299" s="4"/>
      <c r="B299" s="14"/>
      <c r="C299" s="14"/>
      <c r="D299" s="14"/>
      <c r="E299" s="14"/>
      <c r="F299" s="14"/>
      <c r="G299" s="4"/>
      <c r="H299" s="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.75" customHeight="1">
      <c r="A300" s="4"/>
      <c r="B300" s="14"/>
      <c r="C300" s="14"/>
      <c r="D300" s="14"/>
      <c r="E300" s="14"/>
      <c r="F300" s="14"/>
      <c r="G300" s="4"/>
      <c r="H300" s="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.75" customHeight="1">
      <c r="A301" s="4"/>
      <c r="B301" s="14"/>
      <c r="C301" s="14"/>
      <c r="D301" s="14"/>
      <c r="E301" s="14"/>
      <c r="F301" s="14"/>
      <c r="G301" s="4"/>
      <c r="H301" s="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.75" customHeight="1">
      <c r="A302" s="4"/>
      <c r="B302" s="14"/>
      <c r="C302" s="14"/>
      <c r="D302" s="14"/>
      <c r="E302" s="14"/>
      <c r="F302" s="14"/>
      <c r="G302" s="4"/>
      <c r="H302" s="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.75" customHeight="1">
      <c r="A303" s="4"/>
      <c r="B303" s="14"/>
      <c r="C303" s="14"/>
      <c r="D303" s="14"/>
      <c r="E303" s="14"/>
      <c r="F303" s="14"/>
      <c r="G303" s="4"/>
      <c r="H303" s="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.75" customHeight="1">
      <c r="A304" s="4"/>
      <c r="B304" s="14"/>
      <c r="C304" s="14"/>
      <c r="D304" s="14"/>
      <c r="E304" s="14"/>
      <c r="F304" s="14"/>
      <c r="G304" s="4"/>
      <c r="H304" s="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.75" customHeight="1">
      <c r="A305" s="4"/>
      <c r="B305" s="14"/>
      <c r="C305" s="14"/>
      <c r="D305" s="14"/>
      <c r="E305" s="14"/>
      <c r="F305" s="14"/>
      <c r="G305" s="4"/>
      <c r="H305" s="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.75" customHeight="1">
      <c r="A306" s="4"/>
      <c r="B306" s="14"/>
      <c r="C306" s="14"/>
      <c r="D306" s="14"/>
      <c r="E306" s="14"/>
      <c r="F306" s="14"/>
      <c r="G306" s="4"/>
      <c r="H306" s="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.75" customHeight="1">
      <c r="A307" s="4"/>
      <c r="B307" s="14"/>
      <c r="C307" s="14"/>
      <c r="D307" s="14"/>
      <c r="E307" s="14"/>
      <c r="F307" s="14"/>
      <c r="G307" s="4"/>
      <c r="H307" s="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.75" customHeight="1">
      <c r="A308" s="4"/>
      <c r="B308" s="14"/>
      <c r="C308" s="14"/>
      <c r="D308" s="14"/>
      <c r="E308" s="14"/>
      <c r="F308" s="14"/>
      <c r="G308" s="4"/>
      <c r="H308" s="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.75" customHeight="1">
      <c r="A309" s="4"/>
      <c r="B309" s="14"/>
      <c r="C309" s="14"/>
      <c r="D309" s="14"/>
      <c r="E309" s="14"/>
      <c r="F309" s="14"/>
      <c r="G309" s="4"/>
      <c r="H309" s="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.75" customHeight="1">
      <c r="A310" s="4"/>
      <c r="B310" s="14"/>
      <c r="C310" s="14"/>
      <c r="D310" s="14"/>
      <c r="E310" s="14"/>
      <c r="F310" s="14"/>
      <c r="G310" s="4"/>
      <c r="H310" s="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.75" customHeight="1">
      <c r="A311" s="4"/>
      <c r="B311" s="14"/>
      <c r="C311" s="14"/>
      <c r="D311" s="14"/>
      <c r="E311" s="14"/>
      <c r="F311" s="14"/>
      <c r="G311" s="4"/>
      <c r="H311" s="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.75" customHeight="1">
      <c r="A312" s="4"/>
      <c r="B312" s="14"/>
      <c r="C312" s="14"/>
      <c r="D312" s="14"/>
      <c r="E312" s="14"/>
      <c r="F312" s="14"/>
      <c r="G312" s="4"/>
      <c r="H312" s="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.75" customHeight="1">
      <c r="A313" s="4"/>
      <c r="B313" s="14"/>
      <c r="C313" s="14"/>
      <c r="D313" s="14"/>
      <c r="E313" s="14"/>
      <c r="F313" s="14"/>
      <c r="G313" s="4"/>
      <c r="H313" s="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.75" customHeight="1">
      <c r="A314" s="4"/>
      <c r="B314" s="14"/>
      <c r="C314" s="14"/>
      <c r="D314" s="14"/>
      <c r="E314" s="14"/>
      <c r="F314" s="14"/>
      <c r="G314" s="4"/>
      <c r="H314" s="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.75" customHeight="1">
      <c r="A315" s="4"/>
      <c r="B315" s="14"/>
      <c r="C315" s="14"/>
      <c r="D315" s="14"/>
      <c r="E315" s="14"/>
      <c r="F315" s="14"/>
      <c r="G315" s="4"/>
      <c r="H315" s="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.75" customHeight="1">
      <c r="A316" s="4"/>
      <c r="B316" s="14"/>
      <c r="C316" s="14"/>
      <c r="D316" s="14"/>
      <c r="E316" s="14"/>
      <c r="F316" s="14"/>
      <c r="G316" s="4"/>
      <c r="H316" s="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.75" customHeight="1">
      <c r="A317" s="4"/>
      <c r="B317" s="14"/>
      <c r="C317" s="14"/>
      <c r="D317" s="14"/>
      <c r="E317" s="14"/>
      <c r="F317" s="14"/>
      <c r="G317" s="4"/>
      <c r="H317" s="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.75" customHeight="1">
      <c r="A318" s="4"/>
      <c r="B318" s="14"/>
      <c r="C318" s="14"/>
      <c r="D318" s="14"/>
      <c r="E318" s="14"/>
      <c r="F318" s="14"/>
      <c r="G318" s="4"/>
      <c r="H318" s="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.75" customHeight="1">
      <c r="A319" s="4"/>
      <c r="B319" s="14"/>
      <c r="C319" s="14"/>
      <c r="D319" s="14"/>
      <c r="E319" s="14"/>
      <c r="F319" s="14"/>
      <c r="G319" s="4"/>
      <c r="H319" s="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.75" customHeight="1">
      <c r="A320" s="4"/>
      <c r="B320" s="14"/>
      <c r="C320" s="14"/>
      <c r="D320" s="14"/>
      <c r="E320" s="14"/>
      <c r="F320" s="14"/>
      <c r="G320" s="4"/>
      <c r="H320" s="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.75" customHeight="1">
      <c r="A321" s="4"/>
      <c r="B321" s="14"/>
      <c r="C321" s="14"/>
      <c r="D321" s="14"/>
      <c r="E321" s="14"/>
      <c r="F321" s="14"/>
      <c r="G321" s="4"/>
      <c r="H321" s="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.75" customHeight="1">
      <c r="A322" s="4"/>
      <c r="B322" s="14"/>
      <c r="C322" s="14"/>
      <c r="D322" s="14"/>
      <c r="E322" s="14"/>
      <c r="F322" s="14"/>
      <c r="G322" s="4"/>
      <c r="H322" s="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.75" customHeight="1">
      <c r="A323" s="4"/>
      <c r="B323" s="14"/>
      <c r="C323" s="14"/>
      <c r="D323" s="14"/>
      <c r="E323" s="14"/>
      <c r="F323" s="14"/>
      <c r="G323" s="4"/>
      <c r="H323" s="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.75" customHeight="1">
      <c r="A324" s="4"/>
      <c r="B324" s="14"/>
      <c r="C324" s="14"/>
      <c r="D324" s="14"/>
      <c r="E324" s="14"/>
      <c r="F324" s="14"/>
      <c r="G324" s="4"/>
      <c r="H324" s="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.75" customHeight="1">
      <c r="A325" s="4"/>
      <c r="B325" s="14"/>
      <c r="C325" s="14"/>
      <c r="D325" s="14"/>
      <c r="E325" s="14"/>
      <c r="F325" s="14"/>
      <c r="G325" s="4"/>
      <c r="H325" s="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.75" customHeight="1">
      <c r="A326" s="4"/>
      <c r="B326" s="14"/>
      <c r="C326" s="14"/>
      <c r="D326" s="14"/>
      <c r="E326" s="14"/>
      <c r="F326" s="14"/>
      <c r="G326" s="4"/>
      <c r="H326" s="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.75" customHeight="1">
      <c r="A327" s="4"/>
      <c r="B327" s="14"/>
      <c r="C327" s="14"/>
      <c r="D327" s="14"/>
      <c r="E327" s="14"/>
      <c r="F327" s="14"/>
      <c r="G327" s="4"/>
      <c r="H327" s="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.75" customHeight="1">
      <c r="A328" s="4"/>
      <c r="B328" s="14"/>
      <c r="C328" s="14"/>
      <c r="D328" s="14"/>
      <c r="E328" s="14"/>
      <c r="F328" s="14"/>
      <c r="G328" s="4"/>
      <c r="H328" s="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.75" customHeight="1">
      <c r="A329" s="4"/>
      <c r="B329" s="14"/>
      <c r="C329" s="14"/>
      <c r="D329" s="14"/>
      <c r="E329" s="14"/>
      <c r="F329" s="14"/>
      <c r="G329" s="4"/>
      <c r="H329" s="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.75" customHeight="1">
      <c r="A330" s="4"/>
      <c r="B330" s="14"/>
      <c r="C330" s="14"/>
      <c r="D330" s="14"/>
      <c r="E330" s="14"/>
      <c r="F330" s="14"/>
      <c r="G330" s="4"/>
      <c r="H330" s="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.75" customHeight="1">
      <c r="A331" s="4"/>
      <c r="B331" s="14"/>
      <c r="C331" s="14"/>
      <c r="D331" s="14"/>
      <c r="E331" s="14"/>
      <c r="F331" s="14"/>
      <c r="G331" s="4"/>
      <c r="H331" s="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.75" customHeight="1">
      <c r="A332" s="4"/>
      <c r="B332" s="14"/>
      <c r="C332" s="14"/>
      <c r="D332" s="14"/>
      <c r="E332" s="14"/>
      <c r="F332" s="14"/>
      <c r="G332" s="4"/>
      <c r="H332" s="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.75" customHeight="1">
      <c r="A333" s="4"/>
      <c r="B333" s="14"/>
      <c r="C333" s="14"/>
      <c r="D333" s="14"/>
      <c r="E333" s="14"/>
      <c r="F333" s="14"/>
      <c r="G333" s="4"/>
      <c r="H333" s="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.75" customHeight="1">
      <c r="A334" s="4"/>
      <c r="B334" s="14"/>
      <c r="C334" s="14"/>
      <c r="D334" s="14"/>
      <c r="E334" s="14"/>
      <c r="F334" s="14"/>
      <c r="G334" s="4"/>
      <c r="H334" s="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.75" customHeight="1">
      <c r="A335" s="4"/>
      <c r="B335" s="14"/>
      <c r="C335" s="14"/>
      <c r="D335" s="14"/>
      <c r="E335" s="14"/>
      <c r="F335" s="14"/>
      <c r="G335" s="4"/>
      <c r="H335" s="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.75" customHeight="1">
      <c r="A336" s="4"/>
      <c r="B336" s="14"/>
      <c r="C336" s="14"/>
      <c r="D336" s="14"/>
      <c r="E336" s="14"/>
      <c r="F336" s="14"/>
      <c r="G336" s="4"/>
      <c r="H336" s="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.75" customHeight="1">
      <c r="A337" s="4"/>
      <c r="B337" s="14"/>
      <c r="C337" s="14"/>
      <c r="D337" s="14"/>
      <c r="E337" s="14"/>
      <c r="F337" s="14"/>
      <c r="G337" s="4"/>
      <c r="H337" s="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.75" customHeight="1">
      <c r="A338" s="4"/>
      <c r="B338" s="14"/>
      <c r="C338" s="14"/>
      <c r="D338" s="14"/>
      <c r="E338" s="14"/>
      <c r="F338" s="14"/>
      <c r="G338" s="4"/>
      <c r="H338" s="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.75" customHeight="1">
      <c r="A339" s="4"/>
      <c r="B339" s="14"/>
      <c r="C339" s="14"/>
      <c r="D339" s="14"/>
      <c r="E339" s="14"/>
      <c r="F339" s="14"/>
      <c r="G339" s="4"/>
      <c r="H339" s="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.75" customHeight="1">
      <c r="A340" s="4"/>
      <c r="B340" s="14"/>
      <c r="C340" s="14"/>
      <c r="D340" s="14"/>
      <c r="E340" s="14"/>
      <c r="F340" s="14"/>
      <c r="G340" s="4"/>
      <c r="H340" s="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.75" customHeight="1">
      <c r="A341" s="4"/>
      <c r="B341" s="14"/>
      <c r="C341" s="14"/>
      <c r="D341" s="14"/>
      <c r="E341" s="14"/>
      <c r="F341" s="14"/>
      <c r="G341" s="4"/>
      <c r="H341" s="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.75" customHeight="1">
      <c r="A342" s="4"/>
      <c r="B342" s="14"/>
      <c r="C342" s="14"/>
      <c r="D342" s="14"/>
      <c r="E342" s="14"/>
      <c r="F342" s="14"/>
      <c r="G342" s="4"/>
      <c r="H342" s="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.75" customHeight="1">
      <c r="A343" s="4"/>
      <c r="B343" s="14"/>
      <c r="C343" s="14"/>
      <c r="D343" s="14"/>
      <c r="E343" s="14"/>
      <c r="F343" s="14"/>
      <c r="G343" s="4"/>
      <c r="H343" s="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.75" customHeight="1">
      <c r="A344" s="4"/>
      <c r="B344" s="14"/>
      <c r="C344" s="14"/>
      <c r="D344" s="14"/>
      <c r="E344" s="14"/>
      <c r="F344" s="14"/>
      <c r="G344" s="4"/>
      <c r="H344" s="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.75" customHeight="1">
      <c r="A345" s="4"/>
      <c r="B345" s="14"/>
      <c r="C345" s="14"/>
      <c r="D345" s="14"/>
      <c r="E345" s="14"/>
      <c r="F345" s="14"/>
      <c r="G345" s="4"/>
      <c r="H345" s="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.75" customHeight="1">
      <c r="A346" s="4"/>
      <c r="B346" s="14"/>
      <c r="C346" s="14"/>
      <c r="D346" s="14"/>
      <c r="E346" s="14"/>
      <c r="F346" s="14"/>
      <c r="G346" s="4"/>
      <c r="H346" s="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.75" customHeight="1">
      <c r="A347" s="4"/>
      <c r="B347" s="14"/>
      <c r="C347" s="14"/>
      <c r="D347" s="14"/>
      <c r="E347" s="14"/>
      <c r="F347" s="14"/>
      <c r="G347" s="4"/>
      <c r="H347" s="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.75" customHeight="1">
      <c r="A348" s="4"/>
      <c r="B348" s="14"/>
      <c r="C348" s="14"/>
      <c r="D348" s="14"/>
      <c r="E348" s="14"/>
      <c r="F348" s="14"/>
      <c r="G348" s="4"/>
      <c r="H348" s="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.75" customHeight="1">
      <c r="A349" s="4"/>
      <c r="B349" s="14"/>
      <c r="C349" s="14"/>
      <c r="D349" s="14"/>
      <c r="E349" s="14"/>
      <c r="F349" s="14"/>
      <c r="G349" s="4"/>
      <c r="H349" s="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.75" customHeight="1">
      <c r="A350" s="4"/>
      <c r="B350" s="14"/>
      <c r="C350" s="14"/>
      <c r="D350" s="14"/>
      <c r="E350" s="14"/>
      <c r="F350" s="14"/>
      <c r="G350" s="4"/>
      <c r="H350" s="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.75" customHeight="1">
      <c r="A351" s="4"/>
      <c r="B351" s="14"/>
      <c r="C351" s="14"/>
      <c r="D351" s="14"/>
      <c r="E351" s="14"/>
      <c r="F351" s="14"/>
      <c r="G351" s="4"/>
      <c r="H351" s="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.75" customHeight="1">
      <c r="A352" s="4"/>
      <c r="B352" s="14"/>
      <c r="C352" s="14"/>
      <c r="D352" s="14"/>
      <c r="E352" s="14"/>
      <c r="F352" s="14"/>
      <c r="G352" s="4"/>
      <c r="H352" s="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.75" customHeight="1">
      <c r="A353" s="4"/>
      <c r="B353" s="14"/>
      <c r="C353" s="14"/>
      <c r="D353" s="14"/>
      <c r="E353" s="14"/>
      <c r="F353" s="14"/>
      <c r="G353" s="4"/>
      <c r="H353" s="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.75" customHeight="1">
      <c r="A354" s="4"/>
      <c r="B354" s="14"/>
      <c r="C354" s="14"/>
      <c r="D354" s="14"/>
      <c r="E354" s="14"/>
      <c r="F354" s="14"/>
      <c r="G354" s="4"/>
      <c r="H354" s="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.75" customHeight="1">
      <c r="A355" s="4"/>
      <c r="B355" s="14"/>
      <c r="C355" s="14"/>
      <c r="D355" s="14"/>
      <c r="E355" s="14"/>
      <c r="F355" s="14"/>
      <c r="G355" s="4"/>
      <c r="H355" s="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.75" customHeight="1">
      <c r="A356" s="4"/>
      <c r="B356" s="14"/>
      <c r="C356" s="14"/>
      <c r="D356" s="14"/>
      <c r="E356" s="14"/>
      <c r="F356" s="14"/>
      <c r="G356" s="4"/>
      <c r="H356" s="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.75" customHeight="1">
      <c r="A357" s="4"/>
      <c r="B357" s="14"/>
      <c r="C357" s="14"/>
      <c r="D357" s="14"/>
      <c r="E357" s="14"/>
      <c r="F357" s="14"/>
      <c r="G357" s="4"/>
      <c r="H357" s="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.75" customHeight="1">
      <c r="A358" s="4"/>
      <c r="B358" s="14"/>
      <c r="C358" s="14"/>
      <c r="D358" s="14"/>
      <c r="E358" s="14"/>
      <c r="F358" s="14"/>
      <c r="G358" s="4"/>
      <c r="H358" s="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.75" customHeight="1">
      <c r="A359" s="4"/>
      <c r="B359" s="14"/>
      <c r="C359" s="14"/>
      <c r="D359" s="14"/>
      <c r="E359" s="14"/>
      <c r="F359" s="14"/>
      <c r="G359" s="4"/>
      <c r="H359" s="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.75" customHeight="1">
      <c r="A360" s="4"/>
      <c r="B360" s="14"/>
      <c r="C360" s="14"/>
      <c r="D360" s="14"/>
      <c r="E360" s="14"/>
      <c r="F360" s="14"/>
      <c r="G360" s="4"/>
      <c r="H360" s="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.75" customHeight="1">
      <c r="A361" s="4"/>
      <c r="B361" s="14"/>
      <c r="C361" s="14"/>
      <c r="D361" s="14"/>
      <c r="E361" s="14"/>
      <c r="F361" s="14"/>
      <c r="G361" s="4"/>
      <c r="H361" s="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.75" customHeight="1">
      <c r="A362" s="4"/>
      <c r="B362" s="14"/>
      <c r="C362" s="14"/>
      <c r="D362" s="14"/>
      <c r="E362" s="14"/>
      <c r="F362" s="14"/>
      <c r="G362" s="4"/>
      <c r="H362" s="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.75" customHeight="1">
      <c r="A363" s="4"/>
      <c r="B363" s="14"/>
      <c r="C363" s="14"/>
      <c r="D363" s="14"/>
      <c r="E363" s="14"/>
      <c r="F363" s="14"/>
      <c r="G363" s="4"/>
      <c r="H363" s="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.75" customHeight="1">
      <c r="A364" s="4"/>
      <c r="B364" s="14"/>
      <c r="C364" s="14"/>
      <c r="D364" s="14"/>
      <c r="E364" s="14"/>
      <c r="F364" s="14"/>
      <c r="G364" s="4"/>
      <c r="H364" s="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.75" customHeight="1">
      <c r="A365" s="4"/>
      <c r="B365" s="14"/>
      <c r="C365" s="14"/>
      <c r="D365" s="14"/>
      <c r="E365" s="14"/>
      <c r="F365" s="14"/>
      <c r="G365" s="4"/>
      <c r="H365" s="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.75" customHeight="1">
      <c r="A366" s="4"/>
      <c r="B366" s="14"/>
      <c r="C366" s="14"/>
      <c r="D366" s="14"/>
      <c r="E366" s="14"/>
      <c r="F366" s="14"/>
      <c r="G366" s="4"/>
      <c r="H366" s="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.75" customHeight="1">
      <c r="A367" s="4"/>
      <c r="B367" s="14"/>
      <c r="C367" s="14"/>
      <c r="D367" s="14"/>
      <c r="E367" s="14"/>
      <c r="F367" s="14"/>
      <c r="G367" s="4"/>
      <c r="H367" s="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.75" customHeight="1">
      <c r="A368" s="4"/>
      <c r="B368" s="14"/>
      <c r="C368" s="14"/>
      <c r="D368" s="14"/>
      <c r="E368" s="14"/>
      <c r="F368" s="14"/>
      <c r="G368" s="4"/>
      <c r="H368" s="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.75" customHeight="1">
      <c r="A369" s="4"/>
      <c r="B369" s="14"/>
      <c r="C369" s="14"/>
      <c r="D369" s="14"/>
      <c r="E369" s="14"/>
      <c r="F369" s="14"/>
      <c r="G369" s="4"/>
      <c r="H369" s="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.75" customHeight="1">
      <c r="A370" s="4"/>
      <c r="B370" s="14"/>
      <c r="C370" s="14"/>
      <c r="D370" s="14"/>
      <c r="E370" s="14"/>
      <c r="F370" s="14"/>
      <c r="G370" s="4"/>
      <c r="H370" s="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.75" customHeight="1">
      <c r="A371" s="4"/>
      <c r="B371" s="14"/>
      <c r="C371" s="14"/>
      <c r="D371" s="14"/>
      <c r="E371" s="14"/>
      <c r="F371" s="14"/>
      <c r="G371" s="4"/>
      <c r="H371" s="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.75" customHeight="1">
      <c r="A372" s="4"/>
      <c r="B372" s="14"/>
      <c r="C372" s="14"/>
      <c r="D372" s="14"/>
      <c r="E372" s="14"/>
      <c r="F372" s="14"/>
      <c r="G372" s="4"/>
      <c r="H372" s="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.75" customHeight="1">
      <c r="A373" s="4"/>
      <c r="B373" s="14"/>
      <c r="C373" s="14"/>
      <c r="D373" s="14"/>
      <c r="E373" s="14"/>
      <c r="F373" s="14"/>
      <c r="G373" s="4"/>
      <c r="H373" s="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.75" customHeight="1">
      <c r="A374" s="4"/>
      <c r="B374" s="14"/>
      <c r="C374" s="14"/>
      <c r="D374" s="14"/>
      <c r="E374" s="14"/>
      <c r="F374" s="14"/>
      <c r="G374" s="4"/>
      <c r="H374" s="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.75" customHeight="1">
      <c r="A375" s="4"/>
      <c r="B375" s="14"/>
      <c r="C375" s="14"/>
      <c r="D375" s="14"/>
      <c r="E375" s="14"/>
      <c r="F375" s="14"/>
      <c r="G375" s="4"/>
      <c r="H375" s="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.75" customHeight="1">
      <c r="A376" s="4"/>
      <c r="B376" s="14"/>
      <c r="C376" s="14"/>
      <c r="D376" s="14"/>
      <c r="E376" s="14"/>
      <c r="F376" s="14"/>
      <c r="G376" s="4"/>
      <c r="H376" s="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.75" customHeight="1">
      <c r="A377" s="4"/>
      <c r="B377" s="14"/>
      <c r="C377" s="14"/>
      <c r="D377" s="14"/>
      <c r="E377" s="14"/>
      <c r="F377" s="14"/>
      <c r="G377" s="4"/>
      <c r="H377" s="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.75" customHeight="1">
      <c r="A378" s="4"/>
      <c r="B378" s="14"/>
      <c r="C378" s="14"/>
      <c r="D378" s="14"/>
      <c r="E378" s="14"/>
      <c r="F378" s="14"/>
      <c r="G378" s="4"/>
      <c r="H378" s="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.75" customHeight="1">
      <c r="A379" s="4"/>
      <c r="B379" s="14"/>
      <c r="C379" s="14"/>
      <c r="D379" s="14"/>
      <c r="E379" s="14"/>
      <c r="F379" s="14"/>
      <c r="G379" s="4"/>
      <c r="H379" s="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.75" customHeight="1">
      <c r="A380" s="4"/>
      <c r="B380" s="14"/>
      <c r="C380" s="14"/>
      <c r="D380" s="14"/>
      <c r="E380" s="14"/>
      <c r="F380" s="14"/>
      <c r="G380" s="4"/>
      <c r="H380" s="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.75" customHeight="1">
      <c r="A381" s="4"/>
      <c r="B381" s="14"/>
      <c r="C381" s="14"/>
      <c r="D381" s="14"/>
      <c r="E381" s="14"/>
      <c r="F381" s="14"/>
      <c r="G381" s="4"/>
      <c r="H381" s="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.75" customHeight="1">
      <c r="A382" s="4"/>
      <c r="B382" s="14"/>
      <c r="C382" s="14"/>
      <c r="D382" s="14"/>
      <c r="E382" s="14"/>
      <c r="F382" s="14"/>
      <c r="G382" s="4"/>
      <c r="H382" s="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.75" customHeight="1">
      <c r="A383" s="4"/>
      <c r="B383" s="14"/>
      <c r="C383" s="14"/>
      <c r="D383" s="14"/>
      <c r="E383" s="14"/>
      <c r="F383" s="14"/>
      <c r="G383" s="4"/>
      <c r="H383" s="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.75" customHeight="1">
      <c r="A384" s="4"/>
      <c r="B384" s="14"/>
      <c r="C384" s="14"/>
      <c r="D384" s="14"/>
      <c r="E384" s="14"/>
      <c r="F384" s="14"/>
      <c r="G384" s="4"/>
      <c r="H384" s="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.75" customHeight="1">
      <c r="A385" s="4"/>
      <c r="B385" s="14"/>
      <c r="C385" s="14"/>
      <c r="D385" s="14"/>
      <c r="E385" s="14"/>
      <c r="F385" s="14"/>
      <c r="G385" s="4"/>
      <c r="H385" s="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.75" customHeight="1">
      <c r="A386" s="4"/>
      <c r="B386" s="14"/>
      <c r="C386" s="14"/>
      <c r="D386" s="14"/>
      <c r="E386" s="14"/>
      <c r="F386" s="14"/>
      <c r="G386" s="4"/>
      <c r="H386" s="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.75" customHeight="1">
      <c r="A387" s="4"/>
      <c r="B387" s="14"/>
      <c r="C387" s="14"/>
      <c r="D387" s="14"/>
      <c r="E387" s="14"/>
      <c r="F387" s="14"/>
      <c r="G387" s="4"/>
      <c r="H387" s="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.75" customHeight="1">
      <c r="A388" s="4"/>
      <c r="B388" s="14"/>
      <c r="C388" s="14"/>
      <c r="D388" s="14"/>
      <c r="E388" s="14"/>
      <c r="F388" s="14"/>
      <c r="G388" s="4"/>
      <c r="H388" s="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.75" customHeight="1">
      <c r="A389" s="4"/>
      <c r="B389" s="14"/>
      <c r="C389" s="14"/>
      <c r="D389" s="14"/>
      <c r="E389" s="14"/>
      <c r="F389" s="14"/>
      <c r="G389" s="4"/>
      <c r="H389" s="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.75" customHeight="1">
      <c r="A390" s="4"/>
      <c r="B390" s="14"/>
      <c r="C390" s="14"/>
      <c r="D390" s="14"/>
      <c r="E390" s="14"/>
      <c r="F390" s="14"/>
      <c r="G390" s="4"/>
      <c r="H390" s="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.75" customHeight="1">
      <c r="A391" s="4"/>
      <c r="B391" s="14"/>
      <c r="C391" s="14"/>
      <c r="D391" s="14"/>
      <c r="E391" s="14"/>
      <c r="F391" s="14"/>
      <c r="G391" s="4"/>
      <c r="H391" s="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.75" customHeight="1">
      <c r="A392" s="4"/>
      <c r="B392" s="14"/>
      <c r="C392" s="14"/>
      <c r="D392" s="14"/>
      <c r="E392" s="14"/>
      <c r="F392" s="14"/>
      <c r="G392" s="4"/>
      <c r="H392" s="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.75" customHeight="1">
      <c r="A393" s="4"/>
      <c r="B393" s="14"/>
      <c r="C393" s="14"/>
      <c r="D393" s="14"/>
      <c r="E393" s="14"/>
      <c r="F393" s="14"/>
      <c r="G393" s="4"/>
      <c r="H393" s="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.75" customHeight="1">
      <c r="A394" s="4"/>
      <c r="B394" s="14"/>
      <c r="C394" s="14"/>
      <c r="D394" s="14"/>
      <c r="E394" s="14"/>
      <c r="F394" s="14"/>
      <c r="G394" s="4"/>
      <c r="H394" s="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.75" customHeight="1">
      <c r="A395" s="4"/>
      <c r="B395" s="14"/>
      <c r="C395" s="14"/>
      <c r="D395" s="14"/>
      <c r="E395" s="14"/>
      <c r="F395" s="14"/>
      <c r="G395" s="4"/>
      <c r="H395" s="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.75" customHeight="1">
      <c r="A396" s="4"/>
      <c r="B396" s="14"/>
      <c r="C396" s="14"/>
      <c r="D396" s="14"/>
      <c r="E396" s="14"/>
      <c r="F396" s="14"/>
      <c r="G396" s="4"/>
      <c r="H396" s="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.75" customHeight="1">
      <c r="A397" s="4"/>
      <c r="B397" s="14"/>
      <c r="C397" s="14"/>
      <c r="D397" s="14"/>
      <c r="E397" s="14"/>
      <c r="F397" s="14"/>
      <c r="G397" s="4"/>
      <c r="H397" s="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.75" customHeight="1">
      <c r="A398" s="4"/>
      <c r="B398" s="14"/>
      <c r="C398" s="14"/>
      <c r="D398" s="14"/>
      <c r="E398" s="14"/>
      <c r="F398" s="14"/>
      <c r="G398" s="4"/>
      <c r="H398" s="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.75" customHeight="1">
      <c r="A399" s="4"/>
      <c r="B399" s="14"/>
      <c r="C399" s="14"/>
      <c r="D399" s="14"/>
      <c r="E399" s="14"/>
      <c r="F399" s="14"/>
      <c r="G399" s="4"/>
      <c r="H399" s="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.75" customHeight="1">
      <c r="A400" s="4"/>
      <c r="B400" s="14"/>
      <c r="C400" s="14"/>
      <c r="D400" s="14"/>
      <c r="E400" s="14"/>
      <c r="F400" s="14"/>
      <c r="G400" s="4"/>
      <c r="H400" s="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.75" customHeight="1">
      <c r="A401" s="4"/>
      <c r="B401" s="14"/>
      <c r="C401" s="14"/>
      <c r="D401" s="14"/>
      <c r="E401" s="14"/>
      <c r="F401" s="14"/>
      <c r="G401" s="4"/>
      <c r="H401" s="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.75" customHeight="1">
      <c r="A402" s="4"/>
      <c r="B402" s="14"/>
      <c r="C402" s="14"/>
      <c r="D402" s="14"/>
      <c r="E402" s="14"/>
      <c r="F402" s="14"/>
      <c r="G402" s="4"/>
      <c r="H402" s="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.75" customHeight="1">
      <c r="A403" s="4"/>
      <c r="B403" s="14"/>
      <c r="C403" s="14"/>
      <c r="D403" s="14"/>
      <c r="E403" s="14"/>
      <c r="F403" s="14"/>
      <c r="G403" s="4"/>
      <c r="H403" s="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.75" customHeight="1">
      <c r="A404" s="4"/>
      <c r="B404" s="14"/>
      <c r="C404" s="14"/>
      <c r="D404" s="14"/>
      <c r="E404" s="14"/>
      <c r="F404" s="14"/>
      <c r="G404" s="4"/>
      <c r="H404" s="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.75" customHeight="1">
      <c r="A405" s="4"/>
      <c r="B405" s="14"/>
      <c r="C405" s="14"/>
      <c r="D405" s="14"/>
      <c r="E405" s="14"/>
      <c r="F405" s="14"/>
      <c r="G405" s="4"/>
      <c r="H405" s="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.75" customHeight="1">
      <c r="A406" s="4"/>
      <c r="B406" s="14"/>
      <c r="C406" s="14"/>
      <c r="D406" s="14"/>
      <c r="E406" s="14"/>
      <c r="F406" s="14"/>
      <c r="G406" s="4"/>
      <c r="H406" s="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.75" customHeight="1">
      <c r="A407" s="4"/>
      <c r="B407" s="14"/>
      <c r="C407" s="14"/>
      <c r="D407" s="14"/>
      <c r="E407" s="14"/>
      <c r="F407" s="14"/>
      <c r="G407" s="4"/>
      <c r="H407" s="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.75" customHeight="1">
      <c r="A408" s="4"/>
      <c r="B408" s="14"/>
      <c r="C408" s="14"/>
      <c r="D408" s="14"/>
      <c r="E408" s="14"/>
      <c r="F408" s="14"/>
      <c r="G408" s="4"/>
      <c r="H408" s="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.75" customHeight="1">
      <c r="A409" s="4"/>
      <c r="B409" s="14"/>
      <c r="C409" s="14"/>
      <c r="D409" s="14"/>
      <c r="E409" s="14"/>
      <c r="F409" s="14"/>
      <c r="G409" s="4"/>
      <c r="H409" s="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.75" customHeight="1">
      <c r="A410" s="4"/>
      <c r="B410" s="14"/>
      <c r="C410" s="14"/>
      <c r="D410" s="14"/>
      <c r="E410" s="14"/>
      <c r="F410" s="14"/>
      <c r="G410" s="4"/>
      <c r="H410" s="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.75" customHeight="1">
      <c r="A411" s="4"/>
      <c r="B411" s="14"/>
      <c r="C411" s="14"/>
      <c r="D411" s="14"/>
      <c r="E411" s="14"/>
      <c r="F411" s="14"/>
      <c r="G411" s="4"/>
      <c r="H411" s="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.75" customHeight="1">
      <c r="A412" s="4"/>
      <c r="B412" s="14"/>
      <c r="C412" s="14"/>
      <c r="D412" s="14"/>
      <c r="E412" s="14"/>
      <c r="F412" s="14"/>
      <c r="G412" s="4"/>
      <c r="H412" s="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.75" customHeight="1">
      <c r="A413" s="4"/>
      <c r="B413" s="14"/>
      <c r="C413" s="14"/>
      <c r="D413" s="14"/>
      <c r="E413" s="14"/>
      <c r="F413" s="14"/>
      <c r="G413" s="4"/>
      <c r="H413" s="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.75" customHeight="1">
      <c r="A414" s="4"/>
      <c r="B414" s="14"/>
      <c r="C414" s="14"/>
      <c r="D414" s="14"/>
      <c r="E414" s="14"/>
      <c r="F414" s="14"/>
      <c r="G414" s="4"/>
      <c r="H414" s="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.75" customHeight="1">
      <c r="A415" s="4"/>
      <c r="B415" s="14"/>
      <c r="C415" s="14"/>
      <c r="D415" s="14"/>
      <c r="E415" s="14"/>
      <c r="F415" s="14"/>
      <c r="G415" s="4"/>
      <c r="H415" s="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.75" customHeight="1">
      <c r="A416" s="4"/>
      <c r="B416" s="14"/>
      <c r="C416" s="14"/>
      <c r="D416" s="14"/>
      <c r="E416" s="14"/>
      <c r="F416" s="14"/>
      <c r="G416" s="4"/>
      <c r="H416" s="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.75" customHeight="1">
      <c r="A417" s="4"/>
      <c r="B417" s="14"/>
      <c r="C417" s="14"/>
      <c r="D417" s="14"/>
      <c r="E417" s="14"/>
      <c r="F417" s="14"/>
      <c r="G417" s="4"/>
      <c r="H417" s="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.75" customHeight="1">
      <c r="A418" s="4"/>
      <c r="B418" s="14"/>
      <c r="C418" s="14"/>
      <c r="D418" s="14"/>
      <c r="E418" s="14"/>
      <c r="F418" s="14"/>
      <c r="G418" s="4"/>
      <c r="H418" s="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.75" customHeight="1">
      <c r="A419" s="4"/>
      <c r="B419" s="14"/>
      <c r="C419" s="14"/>
      <c r="D419" s="14"/>
      <c r="E419" s="14"/>
      <c r="F419" s="14"/>
      <c r="G419" s="4"/>
      <c r="H419" s="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.75" customHeight="1">
      <c r="A420" s="4"/>
      <c r="B420" s="14"/>
      <c r="C420" s="14"/>
      <c r="D420" s="14"/>
      <c r="E420" s="14"/>
      <c r="F420" s="14"/>
      <c r="G420" s="4"/>
      <c r="H420" s="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.75" customHeight="1">
      <c r="A421" s="4"/>
      <c r="B421" s="14"/>
      <c r="C421" s="14"/>
      <c r="D421" s="14"/>
      <c r="E421" s="14"/>
      <c r="F421" s="14"/>
      <c r="G421" s="4"/>
      <c r="H421" s="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.75" customHeight="1">
      <c r="A422" s="4"/>
      <c r="B422" s="14"/>
      <c r="C422" s="14"/>
      <c r="D422" s="14"/>
      <c r="E422" s="14"/>
      <c r="F422" s="14"/>
      <c r="G422" s="4"/>
      <c r="H422" s="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.75" customHeight="1">
      <c r="A423" s="4"/>
      <c r="B423" s="14"/>
      <c r="C423" s="14"/>
      <c r="D423" s="14"/>
      <c r="E423" s="14"/>
      <c r="F423" s="14"/>
      <c r="G423" s="4"/>
      <c r="H423" s="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.75" customHeight="1">
      <c r="A424" s="4"/>
      <c r="B424" s="14"/>
      <c r="C424" s="14"/>
      <c r="D424" s="14"/>
      <c r="E424" s="14"/>
      <c r="F424" s="14"/>
      <c r="G424" s="4"/>
      <c r="H424" s="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.75" customHeight="1">
      <c r="A425" s="4"/>
      <c r="B425" s="14"/>
      <c r="C425" s="14"/>
      <c r="D425" s="14"/>
      <c r="E425" s="14"/>
      <c r="F425" s="14"/>
      <c r="G425" s="4"/>
      <c r="H425" s="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.75" customHeight="1">
      <c r="A426" s="4"/>
      <c r="B426" s="14"/>
      <c r="C426" s="14"/>
      <c r="D426" s="14"/>
      <c r="E426" s="14"/>
      <c r="F426" s="14"/>
      <c r="G426" s="4"/>
      <c r="H426" s="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.75" customHeight="1">
      <c r="A427" s="4"/>
      <c r="B427" s="14"/>
      <c r="C427" s="14"/>
      <c r="D427" s="14"/>
      <c r="E427" s="14"/>
      <c r="F427" s="14"/>
      <c r="G427" s="4"/>
      <c r="H427" s="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.75" customHeight="1">
      <c r="A428" s="4"/>
      <c r="B428" s="14"/>
      <c r="C428" s="14"/>
      <c r="D428" s="14"/>
      <c r="E428" s="14"/>
      <c r="F428" s="14"/>
      <c r="G428" s="4"/>
      <c r="H428" s="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.75" customHeight="1">
      <c r="A429" s="4"/>
      <c r="B429" s="14"/>
      <c r="C429" s="14"/>
      <c r="D429" s="14"/>
      <c r="E429" s="14"/>
      <c r="F429" s="14"/>
      <c r="G429" s="4"/>
      <c r="H429" s="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.75" customHeight="1">
      <c r="A430" s="4"/>
      <c r="B430" s="14"/>
      <c r="C430" s="14"/>
      <c r="D430" s="14"/>
      <c r="E430" s="14"/>
      <c r="F430" s="14"/>
      <c r="G430" s="4"/>
      <c r="H430" s="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.75" customHeight="1">
      <c r="A431" s="4"/>
      <c r="B431" s="14"/>
      <c r="C431" s="14"/>
      <c r="D431" s="14"/>
      <c r="E431" s="14"/>
      <c r="F431" s="14"/>
      <c r="G431" s="4"/>
      <c r="H431" s="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.75" customHeight="1">
      <c r="A432" s="4"/>
      <c r="B432" s="14"/>
      <c r="C432" s="14"/>
      <c r="D432" s="14"/>
      <c r="E432" s="14"/>
      <c r="F432" s="14"/>
      <c r="G432" s="4"/>
      <c r="H432" s="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.75" customHeight="1">
      <c r="A433" s="4"/>
      <c r="B433" s="14"/>
      <c r="C433" s="14"/>
      <c r="D433" s="14"/>
      <c r="E433" s="14"/>
      <c r="F433" s="14"/>
      <c r="G433" s="4"/>
      <c r="H433" s="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.75" customHeight="1">
      <c r="A434" s="4"/>
      <c r="B434" s="14"/>
      <c r="C434" s="14"/>
      <c r="D434" s="14"/>
      <c r="E434" s="14"/>
      <c r="F434" s="14"/>
      <c r="G434" s="4"/>
      <c r="H434" s="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.75" customHeight="1">
      <c r="A435" s="4"/>
      <c r="B435" s="14"/>
      <c r="C435" s="14"/>
      <c r="D435" s="14"/>
      <c r="E435" s="14"/>
      <c r="F435" s="14"/>
      <c r="G435" s="4"/>
      <c r="H435" s="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.75" customHeight="1">
      <c r="A436" s="4"/>
      <c r="B436" s="14"/>
      <c r="C436" s="14"/>
      <c r="D436" s="14"/>
      <c r="E436" s="14"/>
      <c r="F436" s="14"/>
      <c r="G436" s="4"/>
      <c r="H436" s="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.75" customHeight="1">
      <c r="A437" s="4"/>
      <c r="B437" s="14"/>
      <c r="C437" s="14"/>
      <c r="D437" s="14"/>
      <c r="E437" s="14"/>
      <c r="F437" s="14"/>
      <c r="G437" s="4"/>
      <c r="H437" s="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.75" customHeight="1">
      <c r="A438" s="4"/>
      <c r="B438" s="14"/>
      <c r="C438" s="14"/>
      <c r="D438" s="14"/>
      <c r="E438" s="14"/>
      <c r="F438" s="14"/>
      <c r="G438" s="4"/>
      <c r="H438" s="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.75" customHeight="1">
      <c r="A439" s="4"/>
      <c r="B439" s="14"/>
      <c r="C439" s="14"/>
      <c r="D439" s="14"/>
      <c r="E439" s="14"/>
      <c r="F439" s="14"/>
      <c r="G439" s="4"/>
      <c r="H439" s="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.75" customHeight="1">
      <c r="A440" s="4"/>
      <c r="B440" s="14"/>
      <c r="C440" s="14"/>
      <c r="D440" s="14"/>
      <c r="E440" s="14"/>
      <c r="F440" s="14"/>
      <c r="G440" s="4"/>
      <c r="H440" s="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.75" customHeight="1">
      <c r="A441" s="4"/>
      <c r="B441" s="14"/>
      <c r="C441" s="14"/>
      <c r="D441" s="14"/>
      <c r="E441" s="14"/>
      <c r="F441" s="14"/>
      <c r="G441" s="4"/>
      <c r="H441" s="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.75" customHeight="1">
      <c r="A442" s="4"/>
      <c r="B442" s="14"/>
      <c r="C442" s="14"/>
      <c r="D442" s="14"/>
      <c r="E442" s="14"/>
      <c r="F442" s="14"/>
      <c r="G442" s="4"/>
      <c r="H442" s="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.75" customHeight="1">
      <c r="A443" s="4"/>
      <c r="B443" s="14"/>
      <c r="C443" s="14"/>
      <c r="D443" s="14"/>
      <c r="E443" s="14"/>
      <c r="F443" s="14"/>
      <c r="G443" s="4"/>
      <c r="H443" s="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.75" customHeight="1">
      <c r="A444" s="4"/>
      <c r="B444" s="14"/>
      <c r="C444" s="14"/>
      <c r="D444" s="14"/>
      <c r="E444" s="14"/>
      <c r="F444" s="14"/>
      <c r="G444" s="4"/>
      <c r="H444" s="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.75" customHeight="1">
      <c r="A445" s="4"/>
      <c r="B445" s="14"/>
      <c r="C445" s="14"/>
      <c r="D445" s="14"/>
      <c r="E445" s="14"/>
      <c r="F445" s="14"/>
      <c r="G445" s="4"/>
      <c r="H445" s="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.75" customHeight="1">
      <c r="A446" s="4"/>
      <c r="B446" s="14"/>
      <c r="C446" s="14"/>
      <c r="D446" s="14"/>
      <c r="E446" s="14"/>
      <c r="F446" s="14"/>
      <c r="G446" s="4"/>
      <c r="H446" s="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.75" customHeight="1">
      <c r="A447" s="4"/>
      <c r="B447" s="14"/>
      <c r="C447" s="14"/>
      <c r="D447" s="14"/>
      <c r="E447" s="14"/>
      <c r="F447" s="14"/>
      <c r="G447" s="4"/>
      <c r="H447" s="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.75" customHeight="1">
      <c r="A448" s="4"/>
      <c r="B448" s="14"/>
      <c r="C448" s="14"/>
      <c r="D448" s="14"/>
      <c r="E448" s="14"/>
      <c r="F448" s="14"/>
      <c r="G448" s="4"/>
      <c r="H448" s="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.75" customHeight="1">
      <c r="A449" s="4"/>
      <c r="B449" s="14"/>
      <c r="C449" s="14"/>
      <c r="D449" s="14"/>
      <c r="E449" s="14"/>
      <c r="F449" s="14"/>
      <c r="G449" s="4"/>
      <c r="H449" s="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.75" customHeight="1">
      <c r="A450" s="4"/>
      <c r="B450" s="14"/>
      <c r="C450" s="14"/>
      <c r="D450" s="14"/>
      <c r="E450" s="14"/>
      <c r="F450" s="14"/>
      <c r="G450" s="4"/>
      <c r="H450" s="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.75" customHeight="1">
      <c r="A451" s="4"/>
      <c r="B451" s="14"/>
      <c r="C451" s="14"/>
      <c r="D451" s="14"/>
      <c r="E451" s="14"/>
      <c r="F451" s="14"/>
      <c r="G451" s="4"/>
      <c r="H451" s="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.75" customHeight="1">
      <c r="A452" s="4"/>
      <c r="B452" s="14"/>
      <c r="C452" s="14"/>
      <c r="D452" s="14"/>
      <c r="E452" s="14"/>
      <c r="F452" s="14"/>
      <c r="G452" s="4"/>
      <c r="H452" s="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.75" customHeight="1">
      <c r="A453" s="4"/>
      <c r="B453" s="14"/>
      <c r="C453" s="14"/>
      <c r="D453" s="14"/>
      <c r="E453" s="14"/>
      <c r="F453" s="14"/>
      <c r="G453" s="4"/>
      <c r="H453" s="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.75" customHeight="1">
      <c r="A454" s="4"/>
      <c r="B454" s="14"/>
      <c r="C454" s="14"/>
      <c r="D454" s="14"/>
      <c r="E454" s="14"/>
      <c r="F454" s="14"/>
      <c r="G454" s="4"/>
      <c r="H454" s="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.75" customHeight="1">
      <c r="A455" s="4"/>
      <c r="B455" s="14"/>
      <c r="C455" s="14"/>
      <c r="D455" s="14"/>
      <c r="E455" s="14"/>
      <c r="F455" s="14"/>
      <c r="G455" s="4"/>
      <c r="H455" s="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.75" customHeight="1">
      <c r="A456" s="4"/>
      <c r="B456" s="14"/>
      <c r="C456" s="14"/>
      <c r="D456" s="14"/>
      <c r="E456" s="14"/>
      <c r="F456" s="14"/>
      <c r="G456" s="4"/>
      <c r="H456" s="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.75" customHeight="1">
      <c r="A457" s="4"/>
      <c r="B457" s="14"/>
      <c r="C457" s="14"/>
      <c r="D457" s="14"/>
      <c r="E457" s="14"/>
      <c r="F457" s="14"/>
      <c r="G457" s="4"/>
      <c r="H457" s="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.75" customHeight="1">
      <c r="A458" s="4"/>
      <c r="B458" s="14"/>
      <c r="C458" s="14"/>
      <c r="D458" s="14"/>
      <c r="E458" s="14"/>
      <c r="F458" s="14"/>
      <c r="G458" s="4"/>
      <c r="H458" s="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.75" customHeight="1">
      <c r="A459" s="4"/>
      <c r="B459" s="14"/>
      <c r="C459" s="14"/>
      <c r="D459" s="14"/>
      <c r="E459" s="14"/>
      <c r="F459" s="14"/>
      <c r="G459" s="4"/>
      <c r="H459" s="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.75" customHeight="1">
      <c r="A460" s="4"/>
      <c r="B460" s="14"/>
      <c r="C460" s="14"/>
      <c r="D460" s="14"/>
      <c r="E460" s="14"/>
      <c r="F460" s="14"/>
      <c r="G460" s="4"/>
      <c r="H460" s="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.75" customHeight="1">
      <c r="A461" s="4"/>
      <c r="B461" s="14"/>
      <c r="C461" s="14"/>
      <c r="D461" s="14"/>
      <c r="E461" s="14"/>
      <c r="F461" s="14"/>
      <c r="G461" s="4"/>
      <c r="H461" s="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.75" customHeight="1">
      <c r="A462" s="4"/>
      <c r="B462" s="14"/>
      <c r="C462" s="14"/>
      <c r="D462" s="14"/>
      <c r="E462" s="14"/>
      <c r="F462" s="14"/>
      <c r="G462" s="4"/>
      <c r="H462" s="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.75" customHeight="1">
      <c r="A463" s="4"/>
      <c r="B463" s="14"/>
      <c r="C463" s="14"/>
      <c r="D463" s="14"/>
      <c r="E463" s="14"/>
      <c r="F463" s="14"/>
      <c r="G463" s="4"/>
      <c r="H463" s="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.75" customHeight="1">
      <c r="A464" s="4"/>
      <c r="B464" s="14"/>
      <c r="C464" s="14"/>
      <c r="D464" s="14"/>
      <c r="E464" s="14"/>
      <c r="F464" s="14"/>
      <c r="G464" s="4"/>
      <c r="H464" s="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.75" customHeight="1">
      <c r="A465" s="4"/>
      <c r="B465" s="14"/>
      <c r="C465" s="14"/>
      <c r="D465" s="14"/>
      <c r="E465" s="14"/>
      <c r="F465" s="14"/>
      <c r="G465" s="4"/>
      <c r="H465" s="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.75" customHeight="1">
      <c r="A466" s="4"/>
      <c r="B466" s="14"/>
      <c r="C466" s="14"/>
      <c r="D466" s="14"/>
      <c r="E466" s="14"/>
      <c r="F466" s="14"/>
      <c r="G466" s="4"/>
      <c r="H466" s="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.75" customHeight="1">
      <c r="A467" s="4"/>
      <c r="B467" s="14"/>
      <c r="C467" s="14"/>
      <c r="D467" s="14"/>
      <c r="E467" s="14"/>
      <c r="F467" s="14"/>
      <c r="G467" s="4"/>
      <c r="H467" s="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.75" customHeight="1">
      <c r="A468" s="4"/>
      <c r="B468" s="14"/>
      <c r="C468" s="14"/>
      <c r="D468" s="14"/>
      <c r="E468" s="14"/>
      <c r="F468" s="14"/>
      <c r="G468" s="4"/>
      <c r="H468" s="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.75" customHeight="1">
      <c r="A469" s="4"/>
      <c r="B469" s="14"/>
      <c r="C469" s="14"/>
      <c r="D469" s="14"/>
      <c r="E469" s="14"/>
      <c r="F469" s="14"/>
      <c r="G469" s="4"/>
      <c r="H469" s="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.75" customHeight="1">
      <c r="A470" s="4"/>
      <c r="B470" s="14"/>
      <c r="C470" s="14"/>
      <c r="D470" s="14"/>
      <c r="E470" s="14"/>
      <c r="F470" s="14"/>
      <c r="G470" s="4"/>
      <c r="H470" s="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.75" customHeight="1">
      <c r="A471" s="4"/>
      <c r="B471" s="14"/>
      <c r="C471" s="14"/>
      <c r="D471" s="14"/>
      <c r="E471" s="14"/>
      <c r="F471" s="14"/>
      <c r="G471" s="4"/>
      <c r="H471" s="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.75" customHeight="1">
      <c r="A472" s="4"/>
      <c r="B472" s="14"/>
      <c r="C472" s="14"/>
      <c r="D472" s="14"/>
      <c r="E472" s="14"/>
      <c r="F472" s="14"/>
      <c r="G472" s="4"/>
      <c r="H472" s="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.75" customHeight="1">
      <c r="A473" s="4"/>
      <c r="B473" s="14"/>
      <c r="C473" s="14"/>
      <c r="D473" s="14"/>
      <c r="E473" s="14"/>
      <c r="F473" s="14"/>
      <c r="G473" s="4"/>
      <c r="H473" s="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.75" customHeight="1">
      <c r="A474" s="4"/>
      <c r="B474" s="14"/>
      <c r="C474" s="14"/>
      <c r="D474" s="14"/>
      <c r="E474" s="14"/>
      <c r="F474" s="14"/>
      <c r="G474" s="4"/>
      <c r="H474" s="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.75" customHeight="1">
      <c r="A475" s="4"/>
      <c r="B475" s="14"/>
      <c r="C475" s="14"/>
      <c r="D475" s="14"/>
      <c r="E475" s="14"/>
      <c r="F475" s="14"/>
      <c r="G475" s="4"/>
      <c r="H475" s="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.75" customHeight="1">
      <c r="A476" s="4"/>
      <c r="B476" s="14"/>
      <c r="C476" s="14"/>
      <c r="D476" s="14"/>
      <c r="E476" s="14"/>
      <c r="F476" s="14"/>
      <c r="G476" s="4"/>
      <c r="H476" s="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.75" customHeight="1">
      <c r="A477" s="4"/>
      <c r="B477" s="14"/>
      <c r="C477" s="14"/>
      <c r="D477" s="14"/>
      <c r="E477" s="14"/>
      <c r="F477" s="14"/>
      <c r="G477" s="4"/>
      <c r="H477" s="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.75" customHeight="1">
      <c r="A478" s="4"/>
      <c r="B478" s="14"/>
      <c r="C478" s="14"/>
      <c r="D478" s="14"/>
      <c r="E478" s="14"/>
      <c r="F478" s="14"/>
      <c r="G478" s="4"/>
      <c r="H478" s="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.75" customHeight="1">
      <c r="A479" s="4"/>
      <c r="B479" s="14"/>
      <c r="C479" s="14"/>
      <c r="D479" s="14"/>
      <c r="E479" s="14"/>
      <c r="F479" s="14"/>
      <c r="G479" s="4"/>
      <c r="H479" s="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.75" customHeight="1">
      <c r="A480" s="4"/>
      <c r="B480" s="14"/>
      <c r="C480" s="14"/>
      <c r="D480" s="14"/>
      <c r="E480" s="14"/>
      <c r="F480" s="14"/>
      <c r="G480" s="4"/>
      <c r="H480" s="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.75" customHeight="1">
      <c r="A481" s="4"/>
      <c r="B481" s="14"/>
      <c r="C481" s="14"/>
      <c r="D481" s="14"/>
      <c r="E481" s="14"/>
      <c r="F481" s="14"/>
      <c r="G481" s="4"/>
      <c r="H481" s="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.75" customHeight="1">
      <c r="A482" s="4"/>
      <c r="B482" s="14"/>
      <c r="C482" s="14"/>
      <c r="D482" s="14"/>
      <c r="E482" s="14"/>
      <c r="F482" s="14"/>
      <c r="G482" s="4"/>
      <c r="H482" s="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.75" customHeight="1">
      <c r="A483" s="4"/>
      <c r="B483" s="14"/>
      <c r="C483" s="14"/>
      <c r="D483" s="14"/>
      <c r="E483" s="14"/>
      <c r="F483" s="14"/>
      <c r="G483" s="4"/>
      <c r="H483" s="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.75" customHeight="1">
      <c r="A484" s="4"/>
      <c r="B484" s="14"/>
      <c r="C484" s="14"/>
      <c r="D484" s="14"/>
      <c r="E484" s="14"/>
      <c r="F484" s="14"/>
      <c r="G484" s="4"/>
      <c r="H484" s="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.75" customHeight="1">
      <c r="A485" s="4"/>
      <c r="B485" s="14"/>
      <c r="C485" s="14"/>
      <c r="D485" s="14"/>
      <c r="E485" s="14"/>
      <c r="F485" s="14"/>
      <c r="G485" s="4"/>
      <c r="H485" s="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.75" customHeight="1">
      <c r="A486" s="4"/>
      <c r="B486" s="14"/>
      <c r="C486" s="14"/>
      <c r="D486" s="14"/>
      <c r="E486" s="14"/>
      <c r="F486" s="14"/>
      <c r="G486" s="4"/>
      <c r="H486" s="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.75" customHeight="1">
      <c r="A487" s="4"/>
      <c r="B487" s="14"/>
      <c r="C487" s="14"/>
      <c r="D487" s="14"/>
      <c r="E487" s="14"/>
      <c r="F487" s="14"/>
      <c r="G487" s="4"/>
      <c r="H487" s="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.75" customHeight="1">
      <c r="A488" s="4"/>
      <c r="B488" s="14"/>
      <c r="C488" s="14"/>
      <c r="D488" s="14"/>
      <c r="E488" s="14"/>
      <c r="F488" s="14"/>
      <c r="G488" s="4"/>
      <c r="H488" s="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.75" customHeight="1">
      <c r="A489" s="4"/>
      <c r="B489" s="14"/>
      <c r="C489" s="14"/>
      <c r="D489" s="14"/>
      <c r="E489" s="14"/>
      <c r="F489" s="14"/>
      <c r="G489" s="4"/>
      <c r="H489" s="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.75" customHeight="1">
      <c r="A490" s="4"/>
      <c r="B490" s="14"/>
      <c r="C490" s="14"/>
      <c r="D490" s="14"/>
      <c r="E490" s="14"/>
      <c r="F490" s="14"/>
      <c r="G490" s="4"/>
      <c r="H490" s="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.75" customHeight="1">
      <c r="A491" s="4"/>
      <c r="B491" s="14"/>
      <c r="C491" s="14"/>
      <c r="D491" s="14"/>
      <c r="E491" s="14"/>
      <c r="F491" s="14"/>
      <c r="G491" s="4"/>
      <c r="H491" s="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.75" customHeight="1">
      <c r="A492" s="4"/>
      <c r="B492" s="14"/>
      <c r="C492" s="14"/>
      <c r="D492" s="14"/>
      <c r="E492" s="14"/>
      <c r="F492" s="14"/>
      <c r="G492" s="4"/>
      <c r="H492" s="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.75" customHeight="1">
      <c r="A493" s="4"/>
      <c r="B493" s="14"/>
      <c r="C493" s="14"/>
      <c r="D493" s="14"/>
      <c r="E493" s="14"/>
      <c r="F493" s="14"/>
      <c r="G493" s="4"/>
      <c r="H493" s="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.75" customHeight="1">
      <c r="A494" s="4"/>
      <c r="B494" s="14"/>
      <c r="C494" s="14"/>
      <c r="D494" s="14"/>
      <c r="E494" s="14"/>
      <c r="F494" s="14"/>
      <c r="G494" s="4"/>
      <c r="H494" s="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.75" customHeight="1">
      <c r="A495" s="4"/>
      <c r="B495" s="14"/>
      <c r="C495" s="14"/>
      <c r="D495" s="14"/>
      <c r="E495" s="14"/>
      <c r="F495" s="14"/>
      <c r="G495" s="4"/>
      <c r="H495" s="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.75" customHeight="1">
      <c r="A496" s="4"/>
      <c r="B496" s="14"/>
      <c r="C496" s="14"/>
      <c r="D496" s="14"/>
      <c r="E496" s="14"/>
      <c r="F496" s="14"/>
      <c r="G496" s="4"/>
      <c r="H496" s="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.75" customHeight="1">
      <c r="A497" s="4"/>
      <c r="B497" s="14"/>
      <c r="C497" s="14"/>
      <c r="D497" s="14"/>
      <c r="E497" s="14"/>
      <c r="F497" s="14"/>
      <c r="G497" s="4"/>
      <c r="H497" s="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.75" customHeight="1">
      <c r="A498" s="4"/>
      <c r="B498" s="14"/>
      <c r="C498" s="14"/>
      <c r="D498" s="14"/>
      <c r="E498" s="14"/>
      <c r="F498" s="14"/>
      <c r="G498" s="4"/>
      <c r="H498" s="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.75" customHeight="1">
      <c r="A499" s="4"/>
      <c r="B499" s="14"/>
      <c r="C499" s="14"/>
      <c r="D499" s="14"/>
      <c r="E499" s="14"/>
      <c r="F499" s="14"/>
      <c r="G499" s="4"/>
      <c r="H499" s="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.75" customHeight="1">
      <c r="A500" s="4"/>
      <c r="B500" s="14"/>
      <c r="C500" s="14"/>
      <c r="D500" s="14"/>
      <c r="E500" s="14"/>
      <c r="F500" s="14"/>
      <c r="G500" s="4"/>
      <c r="H500" s="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.75" customHeight="1">
      <c r="A501" s="4"/>
      <c r="B501" s="14"/>
      <c r="C501" s="14"/>
      <c r="D501" s="14"/>
      <c r="E501" s="14"/>
      <c r="F501" s="14"/>
      <c r="G501" s="4"/>
      <c r="H501" s="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.75" customHeight="1">
      <c r="A502" s="4"/>
      <c r="B502" s="14"/>
      <c r="C502" s="14"/>
      <c r="D502" s="14"/>
      <c r="E502" s="14"/>
      <c r="F502" s="14"/>
      <c r="G502" s="4"/>
      <c r="H502" s="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.75" customHeight="1">
      <c r="A503" s="4"/>
      <c r="B503" s="14"/>
      <c r="C503" s="14"/>
      <c r="D503" s="14"/>
      <c r="E503" s="14"/>
      <c r="F503" s="14"/>
      <c r="G503" s="4"/>
      <c r="H503" s="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.75" customHeight="1">
      <c r="A504" s="4"/>
      <c r="B504" s="14"/>
      <c r="C504" s="14"/>
      <c r="D504" s="14"/>
      <c r="E504" s="14"/>
      <c r="F504" s="14"/>
      <c r="G504" s="4"/>
      <c r="H504" s="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.75" customHeight="1">
      <c r="A505" s="4"/>
      <c r="B505" s="14"/>
      <c r="C505" s="14"/>
      <c r="D505" s="14"/>
      <c r="E505" s="14"/>
      <c r="F505" s="14"/>
      <c r="G505" s="4"/>
      <c r="H505" s="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.75" customHeight="1">
      <c r="A506" s="4"/>
      <c r="B506" s="14"/>
      <c r="C506" s="14"/>
      <c r="D506" s="14"/>
      <c r="E506" s="14"/>
      <c r="F506" s="14"/>
      <c r="G506" s="4"/>
      <c r="H506" s="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.75" customHeight="1">
      <c r="A507" s="4"/>
      <c r="B507" s="14"/>
      <c r="C507" s="14"/>
      <c r="D507" s="14"/>
      <c r="E507" s="14"/>
      <c r="F507" s="14"/>
      <c r="G507" s="4"/>
      <c r="H507" s="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.75" customHeight="1">
      <c r="A508" s="4"/>
      <c r="B508" s="14"/>
      <c r="C508" s="14"/>
      <c r="D508" s="14"/>
      <c r="E508" s="14"/>
      <c r="F508" s="14"/>
      <c r="G508" s="4"/>
      <c r="H508" s="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.75" customHeight="1">
      <c r="A509" s="4"/>
      <c r="B509" s="14"/>
      <c r="C509" s="14"/>
      <c r="D509" s="14"/>
      <c r="E509" s="14"/>
      <c r="F509" s="14"/>
      <c r="G509" s="4"/>
      <c r="H509" s="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.75" customHeight="1">
      <c r="A510" s="4"/>
      <c r="B510" s="14"/>
      <c r="C510" s="14"/>
      <c r="D510" s="14"/>
      <c r="E510" s="14"/>
      <c r="F510" s="14"/>
      <c r="G510" s="4"/>
      <c r="H510" s="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.75" customHeight="1">
      <c r="A511" s="4"/>
      <c r="B511" s="14"/>
      <c r="C511" s="14"/>
      <c r="D511" s="14"/>
      <c r="E511" s="14"/>
      <c r="F511" s="14"/>
      <c r="G511" s="4"/>
      <c r="H511" s="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.75" customHeight="1">
      <c r="A512" s="4"/>
      <c r="B512" s="14"/>
      <c r="C512" s="14"/>
      <c r="D512" s="14"/>
      <c r="E512" s="14"/>
      <c r="F512" s="14"/>
      <c r="G512" s="4"/>
      <c r="H512" s="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.75" customHeight="1">
      <c r="A513" s="4"/>
      <c r="B513" s="14"/>
      <c r="C513" s="14"/>
      <c r="D513" s="14"/>
      <c r="E513" s="14"/>
      <c r="F513" s="14"/>
      <c r="G513" s="4"/>
      <c r="H513" s="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.75" customHeight="1">
      <c r="A514" s="4"/>
      <c r="B514" s="14"/>
      <c r="C514" s="14"/>
      <c r="D514" s="14"/>
      <c r="E514" s="14"/>
      <c r="F514" s="14"/>
      <c r="G514" s="4"/>
      <c r="H514" s="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.75" customHeight="1">
      <c r="A515" s="4"/>
      <c r="B515" s="14"/>
      <c r="C515" s="14"/>
      <c r="D515" s="14"/>
      <c r="E515" s="14"/>
      <c r="F515" s="14"/>
      <c r="G515" s="4"/>
      <c r="H515" s="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.75" customHeight="1">
      <c r="A516" s="4"/>
      <c r="B516" s="14"/>
      <c r="C516" s="14"/>
      <c r="D516" s="14"/>
      <c r="E516" s="14"/>
      <c r="F516" s="14"/>
      <c r="G516" s="4"/>
      <c r="H516" s="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.75" customHeight="1">
      <c r="A517" s="4"/>
      <c r="B517" s="14"/>
      <c r="C517" s="14"/>
      <c r="D517" s="14"/>
      <c r="E517" s="14"/>
      <c r="F517" s="14"/>
      <c r="G517" s="4"/>
      <c r="H517" s="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.75" customHeight="1">
      <c r="A518" s="4"/>
      <c r="B518" s="14"/>
      <c r="C518" s="14"/>
      <c r="D518" s="14"/>
      <c r="E518" s="14"/>
      <c r="F518" s="14"/>
      <c r="G518" s="4"/>
      <c r="H518" s="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.75" customHeight="1">
      <c r="A519" s="4"/>
      <c r="B519" s="14"/>
      <c r="C519" s="14"/>
      <c r="D519" s="14"/>
      <c r="E519" s="14"/>
      <c r="F519" s="14"/>
      <c r="G519" s="4"/>
      <c r="H519" s="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.75" customHeight="1">
      <c r="A520" s="4"/>
      <c r="B520" s="14"/>
      <c r="C520" s="14"/>
      <c r="D520" s="14"/>
      <c r="E520" s="14"/>
      <c r="F520" s="14"/>
      <c r="G520" s="4"/>
      <c r="H520" s="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.75" customHeight="1">
      <c r="A521" s="4"/>
      <c r="B521" s="14"/>
      <c r="C521" s="14"/>
      <c r="D521" s="14"/>
      <c r="E521" s="14"/>
      <c r="F521" s="14"/>
      <c r="G521" s="4"/>
      <c r="H521" s="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.75" customHeight="1">
      <c r="A522" s="4"/>
      <c r="B522" s="14"/>
      <c r="C522" s="14"/>
      <c r="D522" s="14"/>
      <c r="E522" s="14"/>
      <c r="F522" s="14"/>
      <c r="G522" s="4"/>
      <c r="H522" s="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.75" customHeight="1">
      <c r="A523" s="4"/>
      <c r="B523" s="14"/>
      <c r="C523" s="14"/>
      <c r="D523" s="14"/>
      <c r="E523" s="14"/>
      <c r="F523" s="14"/>
      <c r="G523" s="4"/>
      <c r="H523" s="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.75" customHeight="1">
      <c r="A524" s="4"/>
      <c r="B524" s="14"/>
      <c r="C524" s="14"/>
      <c r="D524" s="14"/>
      <c r="E524" s="14"/>
      <c r="F524" s="14"/>
      <c r="G524" s="4"/>
      <c r="H524" s="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.75" customHeight="1">
      <c r="A525" s="4"/>
      <c r="B525" s="14"/>
      <c r="C525" s="14"/>
      <c r="D525" s="14"/>
      <c r="E525" s="14"/>
      <c r="F525" s="14"/>
      <c r="G525" s="4"/>
      <c r="H525" s="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.75" customHeight="1">
      <c r="A526" s="4"/>
      <c r="B526" s="14"/>
      <c r="C526" s="14"/>
      <c r="D526" s="14"/>
      <c r="E526" s="14"/>
      <c r="F526" s="14"/>
      <c r="G526" s="4"/>
      <c r="H526" s="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.75" customHeight="1">
      <c r="A527" s="4"/>
      <c r="B527" s="14"/>
      <c r="C527" s="14"/>
      <c r="D527" s="14"/>
      <c r="E527" s="14"/>
      <c r="F527" s="14"/>
      <c r="G527" s="4"/>
      <c r="H527" s="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.75" customHeight="1">
      <c r="A528" s="4"/>
      <c r="B528" s="14"/>
      <c r="C528" s="14"/>
      <c r="D528" s="14"/>
      <c r="E528" s="14"/>
      <c r="F528" s="14"/>
      <c r="G528" s="4"/>
      <c r="H528" s="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.75" customHeight="1">
      <c r="A529" s="4"/>
      <c r="B529" s="14"/>
      <c r="C529" s="14"/>
      <c r="D529" s="14"/>
      <c r="E529" s="14"/>
      <c r="F529" s="14"/>
      <c r="G529" s="4"/>
      <c r="H529" s="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.75" customHeight="1">
      <c r="A530" s="4"/>
      <c r="B530" s="14"/>
      <c r="C530" s="14"/>
      <c r="D530" s="14"/>
      <c r="E530" s="14"/>
      <c r="F530" s="14"/>
      <c r="G530" s="4"/>
      <c r="H530" s="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.75" customHeight="1">
      <c r="A531" s="4"/>
      <c r="B531" s="14"/>
      <c r="C531" s="14"/>
      <c r="D531" s="14"/>
      <c r="E531" s="14"/>
      <c r="F531" s="14"/>
      <c r="G531" s="4"/>
      <c r="H531" s="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.75" customHeight="1">
      <c r="A532" s="4"/>
      <c r="B532" s="14"/>
      <c r="C532" s="14"/>
      <c r="D532" s="14"/>
      <c r="E532" s="14"/>
      <c r="F532" s="14"/>
      <c r="G532" s="4"/>
      <c r="H532" s="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.75" customHeight="1">
      <c r="A533" s="4"/>
      <c r="B533" s="14"/>
      <c r="C533" s="14"/>
      <c r="D533" s="14"/>
      <c r="E533" s="14"/>
      <c r="F533" s="14"/>
      <c r="G533" s="4"/>
      <c r="H533" s="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.75" customHeight="1">
      <c r="A534" s="4"/>
      <c r="B534" s="14"/>
      <c r="C534" s="14"/>
      <c r="D534" s="14"/>
      <c r="E534" s="14"/>
      <c r="F534" s="14"/>
      <c r="G534" s="4"/>
      <c r="H534" s="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.75" customHeight="1">
      <c r="A535" s="4"/>
      <c r="B535" s="14"/>
      <c r="C535" s="14"/>
      <c r="D535" s="14"/>
      <c r="E535" s="14"/>
      <c r="F535" s="14"/>
      <c r="G535" s="4"/>
      <c r="H535" s="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.75" customHeight="1">
      <c r="A536" s="4"/>
      <c r="B536" s="14"/>
      <c r="C536" s="14"/>
      <c r="D536" s="14"/>
      <c r="E536" s="14"/>
      <c r="F536" s="14"/>
      <c r="G536" s="4"/>
      <c r="H536" s="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.75" customHeight="1">
      <c r="A537" s="4"/>
      <c r="B537" s="14"/>
      <c r="C537" s="14"/>
      <c r="D537" s="14"/>
      <c r="E537" s="14"/>
      <c r="F537" s="14"/>
      <c r="G537" s="4"/>
      <c r="H537" s="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.75" customHeight="1">
      <c r="A538" s="4"/>
      <c r="B538" s="14"/>
      <c r="C538" s="14"/>
      <c r="D538" s="14"/>
      <c r="E538" s="14"/>
      <c r="F538" s="14"/>
      <c r="G538" s="4"/>
      <c r="H538" s="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.75" customHeight="1">
      <c r="A539" s="4"/>
      <c r="B539" s="14"/>
      <c r="C539" s="14"/>
      <c r="D539" s="14"/>
      <c r="E539" s="14"/>
      <c r="F539" s="14"/>
      <c r="G539" s="4"/>
      <c r="H539" s="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.75" customHeight="1">
      <c r="A540" s="4"/>
      <c r="B540" s="14"/>
      <c r="C540" s="14"/>
      <c r="D540" s="14"/>
      <c r="E540" s="14"/>
      <c r="F540" s="14"/>
      <c r="G540" s="4"/>
      <c r="H540" s="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.75" customHeight="1">
      <c r="A541" s="4"/>
      <c r="B541" s="14"/>
      <c r="C541" s="14"/>
      <c r="D541" s="14"/>
      <c r="E541" s="14"/>
      <c r="F541" s="14"/>
      <c r="G541" s="4"/>
      <c r="H541" s="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.75" customHeight="1">
      <c r="A542" s="4"/>
      <c r="B542" s="14"/>
      <c r="C542" s="14"/>
      <c r="D542" s="14"/>
      <c r="E542" s="14"/>
      <c r="F542" s="14"/>
      <c r="G542" s="4"/>
      <c r="H542" s="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.75" customHeight="1">
      <c r="A543" s="4"/>
      <c r="B543" s="14"/>
      <c r="C543" s="14"/>
      <c r="D543" s="14"/>
      <c r="E543" s="14"/>
      <c r="F543" s="14"/>
      <c r="G543" s="4"/>
      <c r="H543" s="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.75" customHeight="1">
      <c r="A544" s="4"/>
      <c r="B544" s="14"/>
      <c r="C544" s="14"/>
      <c r="D544" s="14"/>
      <c r="E544" s="14"/>
      <c r="F544" s="14"/>
      <c r="G544" s="4"/>
      <c r="H544" s="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.75" customHeight="1">
      <c r="A545" s="4"/>
      <c r="B545" s="14"/>
      <c r="C545" s="14"/>
      <c r="D545" s="14"/>
      <c r="E545" s="14"/>
      <c r="F545" s="14"/>
      <c r="G545" s="4"/>
      <c r="H545" s="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.75" customHeight="1">
      <c r="A546" s="4"/>
      <c r="B546" s="14"/>
      <c r="C546" s="14"/>
      <c r="D546" s="14"/>
      <c r="E546" s="14"/>
      <c r="F546" s="14"/>
      <c r="G546" s="4"/>
      <c r="H546" s="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.75" customHeight="1">
      <c r="A547" s="4"/>
      <c r="B547" s="14"/>
      <c r="C547" s="14"/>
      <c r="D547" s="14"/>
      <c r="E547" s="14"/>
      <c r="F547" s="14"/>
      <c r="G547" s="4"/>
      <c r="H547" s="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.75" customHeight="1">
      <c r="A548" s="4"/>
      <c r="B548" s="14"/>
      <c r="C548" s="14"/>
      <c r="D548" s="14"/>
      <c r="E548" s="14"/>
      <c r="F548" s="14"/>
      <c r="G548" s="4"/>
      <c r="H548" s="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.75" customHeight="1">
      <c r="A549" s="4"/>
      <c r="B549" s="14"/>
      <c r="C549" s="14"/>
      <c r="D549" s="14"/>
      <c r="E549" s="14"/>
      <c r="F549" s="14"/>
      <c r="G549" s="4"/>
      <c r="H549" s="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.75" customHeight="1">
      <c r="A550" s="4"/>
      <c r="B550" s="14"/>
      <c r="C550" s="14"/>
      <c r="D550" s="14"/>
      <c r="E550" s="14"/>
      <c r="F550" s="14"/>
      <c r="G550" s="4"/>
      <c r="H550" s="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.75" customHeight="1">
      <c r="A551" s="4"/>
      <c r="B551" s="14"/>
      <c r="C551" s="14"/>
      <c r="D551" s="14"/>
      <c r="E551" s="14"/>
      <c r="F551" s="14"/>
      <c r="G551" s="4"/>
      <c r="H551" s="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.75" customHeight="1">
      <c r="A552" s="4"/>
      <c r="B552" s="14"/>
      <c r="C552" s="14"/>
      <c r="D552" s="14"/>
      <c r="E552" s="14"/>
      <c r="F552" s="14"/>
      <c r="G552" s="4"/>
      <c r="H552" s="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.75" customHeight="1">
      <c r="A553" s="4"/>
      <c r="B553" s="14"/>
      <c r="C553" s="14"/>
      <c r="D553" s="14"/>
      <c r="E553" s="14"/>
      <c r="F553" s="14"/>
      <c r="G553" s="4"/>
      <c r="H553" s="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.75" customHeight="1">
      <c r="A554" s="4"/>
      <c r="B554" s="14"/>
      <c r="C554" s="14"/>
      <c r="D554" s="14"/>
      <c r="E554" s="14"/>
      <c r="F554" s="14"/>
      <c r="G554" s="4"/>
      <c r="H554" s="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.75" customHeight="1">
      <c r="A555" s="4"/>
      <c r="B555" s="14"/>
      <c r="C555" s="14"/>
      <c r="D555" s="14"/>
      <c r="E555" s="14"/>
      <c r="F555" s="14"/>
      <c r="G555" s="4"/>
      <c r="H555" s="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.75" customHeight="1">
      <c r="A556" s="4"/>
      <c r="B556" s="14"/>
      <c r="C556" s="14"/>
      <c r="D556" s="14"/>
      <c r="E556" s="14"/>
      <c r="F556" s="14"/>
      <c r="G556" s="4"/>
      <c r="H556" s="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.75" customHeight="1">
      <c r="A557" s="4"/>
      <c r="B557" s="14"/>
      <c r="C557" s="14"/>
      <c r="D557" s="14"/>
      <c r="E557" s="14"/>
      <c r="F557" s="14"/>
      <c r="G557" s="4"/>
      <c r="H557" s="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.75" customHeight="1">
      <c r="A558" s="4"/>
      <c r="B558" s="14"/>
      <c r="C558" s="14"/>
      <c r="D558" s="14"/>
      <c r="E558" s="14"/>
      <c r="F558" s="14"/>
      <c r="G558" s="4"/>
      <c r="H558" s="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.75" customHeight="1">
      <c r="A559" s="4"/>
      <c r="B559" s="14"/>
      <c r="C559" s="14"/>
      <c r="D559" s="14"/>
      <c r="E559" s="14"/>
      <c r="F559" s="14"/>
      <c r="G559" s="4"/>
      <c r="H559" s="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.75" customHeight="1">
      <c r="A560" s="4"/>
      <c r="B560" s="14"/>
      <c r="C560" s="14"/>
      <c r="D560" s="14"/>
      <c r="E560" s="14"/>
      <c r="F560" s="14"/>
      <c r="G560" s="4"/>
      <c r="H560" s="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.75" customHeight="1">
      <c r="A561" s="4"/>
      <c r="B561" s="14"/>
      <c r="C561" s="14"/>
      <c r="D561" s="14"/>
      <c r="E561" s="14"/>
      <c r="F561" s="14"/>
      <c r="G561" s="4"/>
      <c r="H561" s="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.75" customHeight="1">
      <c r="A562" s="4"/>
      <c r="B562" s="14"/>
      <c r="C562" s="14"/>
      <c r="D562" s="14"/>
      <c r="E562" s="14"/>
      <c r="F562" s="14"/>
      <c r="G562" s="4"/>
      <c r="H562" s="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.75" customHeight="1">
      <c r="A563" s="4"/>
      <c r="B563" s="14"/>
      <c r="C563" s="14"/>
      <c r="D563" s="14"/>
      <c r="E563" s="14"/>
      <c r="F563" s="14"/>
      <c r="G563" s="4"/>
      <c r="H563" s="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.75" customHeight="1">
      <c r="A564" s="4"/>
      <c r="B564" s="14"/>
      <c r="C564" s="14"/>
      <c r="D564" s="14"/>
      <c r="E564" s="14"/>
      <c r="F564" s="14"/>
      <c r="G564" s="4"/>
      <c r="H564" s="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.75" customHeight="1">
      <c r="A565" s="4"/>
      <c r="B565" s="14"/>
      <c r="C565" s="14"/>
      <c r="D565" s="14"/>
      <c r="E565" s="14"/>
      <c r="F565" s="14"/>
      <c r="G565" s="4"/>
      <c r="H565" s="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.75" customHeight="1">
      <c r="A566" s="4"/>
      <c r="B566" s="14"/>
      <c r="C566" s="14"/>
      <c r="D566" s="14"/>
      <c r="E566" s="14"/>
      <c r="F566" s="14"/>
      <c r="G566" s="4"/>
      <c r="H566" s="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.75" customHeight="1">
      <c r="A567" s="4"/>
      <c r="B567" s="14"/>
      <c r="C567" s="14"/>
      <c r="D567" s="14"/>
      <c r="E567" s="14"/>
      <c r="F567" s="14"/>
      <c r="G567" s="4"/>
      <c r="H567" s="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.75" customHeight="1">
      <c r="A568" s="4"/>
      <c r="B568" s="14"/>
      <c r="C568" s="14"/>
      <c r="D568" s="14"/>
      <c r="E568" s="14"/>
      <c r="F568" s="14"/>
      <c r="G568" s="4"/>
      <c r="H568" s="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.75" customHeight="1">
      <c r="A569" s="4"/>
      <c r="B569" s="14"/>
      <c r="C569" s="14"/>
      <c r="D569" s="14"/>
      <c r="E569" s="14"/>
      <c r="F569" s="14"/>
      <c r="G569" s="4"/>
      <c r="H569" s="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.75" customHeight="1">
      <c r="A570" s="4"/>
      <c r="B570" s="14"/>
      <c r="C570" s="14"/>
      <c r="D570" s="14"/>
      <c r="E570" s="14"/>
      <c r="F570" s="14"/>
      <c r="G570" s="4"/>
      <c r="H570" s="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.75" customHeight="1">
      <c r="A571" s="4"/>
      <c r="B571" s="14"/>
      <c r="C571" s="14"/>
      <c r="D571" s="14"/>
      <c r="E571" s="14"/>
      <c r="F571" s="14"/>
      <c r="G571" s="4"/>
      <c r="H571" s="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.75" customHeight="1">
      <c r="A572" s="4"/>
      <c r="B572" s="14"/>
      <c r="C572" s="14"/>
      <c r="D572" s="14"/>
      <c r="E572" s="14"/>
      <c r="F572" s="14"/>
      <c r="G572" s="4"/>
      <c r="H572" s="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.75" customHeight="1">
      <c r="A573" s="4"/>
      <c r="B573" s="14"/>
      <c r="C573" s="14"/>
      <c r="D573" s="14"/>
      <c r="E573" s="14"/>
      <c r="F573" s="14"/>
      <c r="G573" s="4"/>
      <c r="H573" s="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.75" customHeight="1">
      <c r="A574" s="4"/>
      <c r="B574" s="14"/>
      <c r="C574" s="14"/>
      <c r="D574" s="14"/>
      <c r="E574" s="14"/>
      <c r="F574" s="14"/>
      <c r="G574" s="4"/>
      <c r="H574" s="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.75" customHeight="1">
      <c r="A575" s="4"/>
      <c r="B575" s="14"/>
      <c r="C575" s="14"/>
      <c r="D575" s="14"/>
      <c r="E575" s="14"/>
      <c r="F575" s="14"/>
      <c r="G575" s="4"/>
      <c r="H575" s="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.75" customHeight="1">
      <c r="A576" s="4"/>
      <c r="B576" s="14"/>
      <c r="C576" s="14"/>
      <c r="D576" s="14"/>
      <c r="E576" s="14"/>
      <c r="F576" s="14"/>
      <c r="G576" s="4"/>
      <c r="H576" s="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.75" customHeight="1">
      <c r="A577" s="4"/>
      <c r="B577" s="14"/>
      <c r="C577" s="14"/>
      <c r="D577" s="14"/>
      <c r="E577" s="14"/>
      <c r="F577" s="14"/>
      <c r="G577" s="4"/>
      <c r="H577" s="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.75" customHeight="1">
      <c r="A578" s="4"/>
      <c r="B578" s="14"/>
      <c r="C578" s="14"/>
      <c r="D578" s="14"/>
      <c r="E578" s="14"/>
      <c r="F578" s="14"/>
      <c r="G578" s="4"/>
      <c r="H578" s="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.75" customHeight="1">
      <c r="A579" s="4"/>
      <c r="B579" s="14"/>
      <c r="C579" s="14"/>
      <c r="D579" s="14"/>
      <c r="E579" s="14"/>
      <c r="F579" s="14"/>
      <c r="G579" s="4"/>
      <c r="H579" s="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.75" customHeight="1">
      <c r="A580" s="4"/>
      <c r="B580" s="14"/>
      <c r="C580" s="14"/>
      <c r="D580" s="14"/>
      <c r="E580" s="14"/>
      <c r="F580" s="14"/>
      <c r="G580" s="4"/>
      <c r="H580" s="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.75" customHeight="1">
      <c r="A581" s="4"/>
      <c r="B581" s="14"/>
      <c r="C581" s="14"/>
      <c r="D581" s="14"/>
      <c r="E581" s="14"/>
      <c r="F581" s="14"/>
      <c r="G581" s="4"/>
      <c r="H581" s="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.75" customHeight="1">
      <c r="A582" s="4"/>
      <c r="B582" s="14"/>
      <c r="C582" s="14"/>
      <c r="D582" s="14"/>
      <c r="E582" s="14"/>
      <c r="F582" s="14"/>
      <c r="G582" s="4"/>
      <c r="H582" s="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.75" customHeight="1">
      <c r="A583" s="4"/>
      <c r="B583" s="14"/>
      <c r="C583" s="14"/>
      <c r="D583" s="14"/>
      <c r="E583" s="14"/>
      <c r="F583" s="14"/>
      <c r="G583" s="4"/>
      <c r="H583" s="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.75" customHeight="1">
      <c r="A584" s="4"/>
      <c r="B584" s="14"/>
      <c r="C584" s="14"/>
      <c r="D584" s="14"/>
      <c r="E584" s="14"/>
      <c r="F584" s="14"/>
      <c r="G584" s="4"/>
      <c r="H584" s="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.75" customHeight="1">
      <c r="A585" s="4"/>
      <c r="B585" s="14"/>
      <c r="C585" s="14"/>
      <c r="D585" s="14"/>
      <c r="E585" s="14"/>
      <c r="F585" s="14"/>
      <c r="G585" s="4"/>
      <c r="H585" s="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.75" customHeight="1">
      <c r="A586" s="4"/>
      <c r="B586" s="14"/>
      <c r="C586" s="14"/>
      <c r="D586" s="14"/>
      <c r="E586" s="14"/>
      <c r="F586" s="14"/>
      <c r="G586" s="4"/>
      <c r="H586" s="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.75" customHeight="1">
      <c r="A587" s="4"/>
      <c r="B587" s="14"/>
      <c r="C587" s="14"/>
      <c r="D587" s="14"/>
      <c r="E587" s="14"/>
      <c r="F587" s="14"/>
      <c r="G587" s="4"/>
      <c r="H587" s="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.75" customHeight="1">
      <c r="A588" s="4"/>
      <c r="B588" s="14"/>
      <c r="C588" s="14"/>
      <c r="D588" s="14"/>
      <c r="E588" s="14"/>
      <c r="F588" s="14"/>
      <c r="G588" s="4"/>
      <c r="H588" s="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.75" customHeight="1">
      <c r="A589" s="4"/>
      <c r="B589" s="14"/>
      <c r="C589" s="14"/>
      <c r="D589" s="14"/>
      <c r="E589" s="14"/>
      <c r="F589" s="14"/>
      <c r="G589" s="4"/>
      <c r="H589" s="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.75" customHeight="1">
      <c r="A590" s="4"/>
      <c r="B590" s="14"/>
      <c r="C590" s="14"/>
      <c r="D590" s="14"/>
      <c r="E590" s="14"/>
      <c r="F590" s="14"/>
      <c r="G590" s="4"/>
      <c r="H590" s="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.75" customHeight="1">
      <c r="A591" s="4"/>
      <c r="B591" s="14"/>
      <c r="C591" s="14"/>
      <c r="D591" s="14"/>
      <c r="E591" s="14"/>
      <c r="F591" s="14"/>
      <c r="G591" s="4"/>
      <c r="H591" s="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.75" customHeight="1">
      <c r="A592" s="4"/>
      <c r="B592" s="14"/>
      <c r="C592" s="14"/>
      <c r="D592" s="14"/>
      <c r="E592" s="14"/>
      <c r="F592" s="14"/>
      <c r="G592" s="4"/>
      <c r="H592" s="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.75" customHeight="1">
      <c r="A593" s="4"/>
      <c r="B593" s="14"/>
      <c r="C593" s="14"/>
      <c r="D593" s="14"/>
      <c r="E593" s="14"/>
      <c r="F593" s="14"/>
      <c r="G593" s="4"/>
      <c r="H593" s="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.75" customHeight="1">
      <c r="A594" s="4"/>
      <c r="B594" s="14"/>
      <c r="C594" s="14"/>
      <c r="D594" s="14"/>
      <c r="E594" s="14"/>
      <c r="F594" s="14"/>
      <c r="G594" s="4"/>
      <c r="H594" s="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.75" customHeight="1">
      <c r="A595" s="4"/>
      <c r="B595" s="14"/>
      <c r="C595" s="14"/>
      <c r="D595" s="14"/>
      <c r="E595" s="14"/>
      <c r="F595" s="14"/>
      <c r="G595" s="4"/>
      <c r="H595" s="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.75" customHeight="1">
      <c r="A596" s="4"/>
      <c r="B596" s="14"/>
      <c r="C596" s="14"/>
      <c r="D596" s="14"/>
      <c r="E596" s="14"/>
      <c r="F596" s="14"/>
      <c r="G596" s="4"/>
      <c r="H596" s="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.75" customHeight="1">
      <c r="A597" s="4"/>
      <c r="B597" s="14"/>
      <c r="C597" s="14"/>
      <c r="D597" s="14"/>
      <c r="E597" s="14"/>
      <c r="F597" s="14"/>
      <c r="G597" s="4"/>
      <c r="H597" s="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.75" customHeight="1">
      <c r="A598" s="4"/>
      <c r="B598" s="14"/>
      <c r="C598" s="14"/>
      <c r="D598" s="14"/>
      <c r="E598" s="14"/>
      <c r="F598" s="14"/>
      <c r="G598" s="4"/>
      <c r="H598" s="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.75" customHeight="1">
      <c r="A599" s="4"/>
      <c r="B599" s="14"/>
      <c r="C599" s="14"/>
      <c r="D599" s="14"/>
      <c r="E599" s="14"/>
      <c r="F599" s="14"/>
      <c r="G599" s="4"/>
      <c r="H599" s="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.75" customHeight="1">
      <c r="A600" s="4"/>
      <c r="B600" s="14"/>
      <c r="C600" s="14"/>
      <c r="D600" s="14"/>
      <c r="E600" s="14"/>
      <c r="F600" s="14"/>
      <c r="G600" s="4"/>
      <c r="H600" s="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.75" customHeight="1">
      <c r="A601" s="4"/>
      <c r="B601" s="14"/>
      <c r="C601" s="14"/>
      <c r="D601" s="14"/>
      <c r="E601" s="14"/>
      <c r="F601" s="14"/>
      <c r="G601" s="4"/>
      <c r="H601" s="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.75" customHeight="1">
      <c r="A602" s="4"/>
      <c r="B602" s="14"/>
      <c r="C602" s="14"/>
      <c r="D602" s="14"/>
      <c r="E602" s="14"/>
      <c r="F602" s="14"/>
      <c r="G602" s="4"/>
      <c r="H602" s="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.75" customHeight="1">
      <c r="A603" s="4"/>
      <c r="B603" s="14"/>
      <c r="C603" s="14"/>
      <c r="D603" s="14"/>
      <c r="E603" s="14"/>
      <c r="F603" s="14"/>
      <c r="G603" s="4"/>
      <c r="H603" s="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.75" customHeight="1">
      <c r="A604" s="4"/>
      <c r="B604" s="14"/>
      <c r="C604" s="14"/>
      <c r="D604" s="14"/>
      <c r="E604" s="14"/>
      <c r="F604" s="14"/>
      <c r="G604" s="4"/>
      <c r="H604" s="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.75" customHeight="1">
      <c r="A605" s="4"/>
      <c r="B605" s="14"/>
      <c r="C605" s="14"/>
      <c r="D605" s="14"/>
      <c r="E605" s="14"/>
      <c r="F605" s="14"/>
      <c r="G605" s="4"/>
      <c r="H605" s="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.75" customHeight="1">
      <c r="A606" s="4"/>
      <c r="B606" s="14"/>
      <c r="C606" s="14"/>
      <c r="D606" s="14"/>
      <c r="E606" s="14"/>
      <c r="F606" s="14"/>
      <c r="G606" s="4"/>
      <c r="H606" s="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.75" customHeight="1">
      <c r="A607" s="4"/>
      <c r="B607" s="14"/>
      <c r="C607" s="14"/>
      <c r="D607" s="14"/>
      <c r="E607" s="14"/>
      <c r="F607" s="14"/>
      <c r="G607" s="4"/>
      <c r="H607" s="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.75" customHeight="1">
      <c r="A608" s="4"/>
      <c r="B608" s="14"/>
      <c r="C608" s="14"/>
      <c r="D608" s="14"/>
      <c r="E608" s="14"/>
      <c r="F608" s="14"/>
      <c r="G608" s="4"/>
      <c r="H608" s="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.75" customHeight="1">
      <c r="A609" s="4"/>
      <c r="B609" s="14"/>
      <c r="C609" s="14"/>
      <c r="D609" s="14"/>
      <c r="E609" s="14"/>
      <c r="F609" s="14"/>
      <c r="G609" s="4"/>
      <c r="H609" s="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.75" customHeight="1">
      <c r="A610" s="4"/>
      <c r="B610" s="14"/>
      <c r="C610" s="14"/>
      <c r="D610" s="14"/>
      <c r="E610" s="14"/>
      <c r="F610" s="14"/>
      <c r="G610" s="4"/>
      <c r="H610" s="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.75" customHeight="1">
      <c r="A611" s="4"/>
      <c r="B611" s="14"/>
      <c r="C611" s="14"/>
      <c r="D611" s="14"/>
      <c r="E611" s="14"/>
      <c r="F611" s="14"/>
      <c r="G611" s="4"/>
      <c r="H611" s="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.75" customHeight="1">
      <c r="A612" s="4"/>
      <c r="B612" s="14"/>
      <c r="C612" s="14"/>
      <c r="D612" s="14"/>
      <c r="E612" s="14"/>
      <c r="F612" s="14"/>
      <c r="G612" s="4"/>
      <c r="H612" s="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.75" customHeight="1">
      <c r="A613" s="4"/>
      <c r="B613" s="14"/>
      <c r="C613" s="14"/>
      <c r="D613" s="14"/>
      <c r="E613" s="14"/>
      <c r="F613" s="14"/>
      <c r="G613" s="4"/>
      <c r="H613" s="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.75" customHeight="1">
      <c r="A614" s="4"/>
      <c r="B614" s="14"/>
      <c r="C614" s="14"/>
      <c r="D614" s="14"/>
      <c r="E614" s="14"/>
      <c r="F614" s="14"/>
      <c r="G614" s="4"/>
      <c r="H614" s="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.75" customHeight="1">
      <c r="A615" s="4"/>
      <c r="B615" s="14"/>
      <c r="C615" s="14"/>
      <c r="D615" s="14"/>
      <c r="E615" s="14"/>
      <c r="F615" s="14"/>
      <c r="G615" s="4"/>
      <c r="H615" s="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.75" customHeight="1">
      <c r="A616" s="4"/>
      <c r="B616" s="14"/>
      <c r="C616" s="14"/>
      <c r="D616" s="14"/>
      <c r="E616" s="14"/>
      <c r="F616" s="14"/>
      <c r="G616" s="4"/>
      <c r="H616" s="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.75" customHeight="1">
      <c r="A617" s="4"/>
      <c r="B617" s="14"/>
      <c r="C617" s="14"/>
      <c r="D617" s="14"/>
      <c r="E617" s="14"/>
      <c r="F617" s="14"/>
      <c r="G617" s="4"/>
      <c r="H617" s="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.75" customHeight="1">
      <c r="A618" s="4"/>
      <c r="B618" s="14"/>
      <c r="C618" s="14"/>
      <c r="D618" s="14"/>
      <c r="E618" s="14"/>
      <c r="F618" s="14"/>
      <c r="G618" s="4"/>
      <c r="H618" s="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.75" customHeight="1">
      <c r="A619" s="4"/>
      <c r="B619" s="14"/>
      <c r="C619" s="14"/>
      <c r="D619" s="14"/>
      <c r="E619" s="14"/>
      <c r="F619" s="14"/>
      <c r="G619" s="4"/>
      <c r="H619" s="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.75" customHeight="1">
      <c r="A620" s="4"/>
      <c r="B620" s="14"/>
      <c r="C620" s="14"/>
      <c r="D620" s="14"/>
      <c r="E620" s="14"/>
      <c r="F620" s="14"/>
      <c r="G620" s="4"/>
      <c r="H620" s="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.75" customHeight="1">
      <c r="A621" s="4"/>
      <c r="B621" s="14"/>
      <c r="C621" s="14"/>
      <c r="D621" s="14"/>
      <c r="E621" s="14"/>
      <c r="F621" s="14"/>
      <c r="G621" s="4"/>
      <c r="H621" s="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.75" customHeight="1">
      <c r="A622" s="4"/>
      <c r="B622" s="14"/>
      <c r="C622" s="14"/>
      <c r="D622" s="14"/>
      <c r="E622" s="14"/>
      <c r="F622" s="14"/>
      <c r="G622" s="4"/>
      <c r="H622" s="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.75" customHeight="1">
      <c r="A623" s="4"/>
      <c r="B623" s="14"/>
      <c r="C623" s="14"/>
      <c r="D623" s="14"/>
      <c r="E623" s="14"/>
      <c r="F623" s="14"/>
      <c r="G623" s="4"/>
      <c r="H623" s="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.75" customHeight="1">
      <c r="A624" s="4"/>
      <c r="B624" s="14"/>
      <c r="C624" s="14"/>
      <c r="D624" s="14"/>
      <c r="E624" s="14"/>
      <c r="F624" s="14"/>
      <c r="G624" s="4"/>
      <c r="H624" s="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.75" customHeight="1">
      <c r="A625" s="4"/>
      <c r="B625" s="14"/>
      <c r="C625" s="14"/>
      <c r="D625" s="14"/>
      <c r="E625" s="14"/>
      <c r="F625" s="14"/>
      <c r="G625" s="4"/>
      <c r="H625" s="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.75" customHeight="1">
      <c r="A626" s="4"/>
      <c r="B626" s="14"/>
      <c r="C626" s="14"/>
      <c r="D626" s="14"/>
      <c r="E626" s="14"/>
      <c r="F626" s="14"/>
      <c r="G626" s="4"/>
      <c r="H626" s="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.75" customHeight="1">
      <c r="A627" s="4"/>
      <c r="B627" s="14"/>
      <c r="C627" s="14"/>
      <c r="D627" s="14"/>
      <c r="E627" s="14"/>
      <c r="F627" s="14"/>
      <c r="G627" s="4"/>
      <c r="H627" s="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.75" customHeight="1">
      <c r="A628" s="4"/>
      <c r="B628" s="14"/>
      <c r="C628" s="14"/>
      <c r="D628" s="14"/>
      <c r="E628" s="14"/>
      <c r="F628" s="14"/>
      <c r="G628" s="4"/>
      <c r="H628" s="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.75" customHeight="1">
      <c r="A629" s="4"/>
      <c r="B629" s="14"/>
      <c r="C629" s="14"/>
      <c r="D629" s="14"/>
      <c r="E629" s="14"/>
      <c r="F629" s="14"/>
      <c r="G629" s="4"/>
      <c r="H629" s="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.75" customHeight="1">
      <c r="A630" s="4"/>
      <c r="B630" s="14"/>
      <c r="C630" s="14"/>
      <c r="D630" s="14"/>
      <c r="E630" s="14"/>
      <c r="F630" s="14"/>
      <c r="G630" s="4"/>
      <c r="H630" s="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.75" customHeight="1">
      <c r="A631" s="4"/>
      <c r="B631" s="14"/>
      <c r="C631" s="14"/>
      <c r="D631" s="14"/>
      <c r="E631" s="14"/>
      <c r="F631" s="14"/>
      <c r="G631" s="4"/>
      <c r="H631" s="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.75" customHeight="1">
      <c r="A632" s="4"/>
      <c r="B632" s="14"/>
      <c r="C632" s="14"/>
      <c r="D632" s="14"/>
      <c r="E632" s="14"/>
      <c r="F632" s="14"/>
      <c r="G632" s="4"/>
      <c r="H632" s="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.75" customHeight="1">
      <c r="A633" s="4"/>
      <c r="B633" s="14"/>
      <c r="C633" s="14"/>
      <c r="D633" s="14"/>
      <c r="E633" s="14"/>
      <c r="F633" s="14"/>
      <c r="G633" s="4"/>
      <c r="H633" s="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.75" customHeight="1">
      <c r="A634" s="4"/>
      <c r="B634" s="14"/>
      <c r="C634" s="14"/>
      <c r="D634" s="14"/>
      <c r="E634" s="14"/>
      <c r="F634" s="14"/>
      <c r="G634" s="4"/>
      <c r="H634" s="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.75" customHeight="1">
      <c r="A635" s="4"/>
      <c r="B635" s="14"/>
      <c r="C635" s="14"/>
      <c r="D635" s="14"/>
      <c r="E635" s="14"/>
      <c r="F635" s="14"/>
      <c r="G635" s="4"/>
      <c r="H635" s="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.75" customHeight="1">
      <c r="A636" s="4"/>
      <c r="B636" s="14"/>
      <c r="C636" s="14"/>
      <c r="D636" s="14"/>
      <c r="E636" s="14"/>
      <c r="F636" s="14"/>
      <c r="G636" s="4"/>
      <c r="H636" s="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.75" customHeight="1">
      <c r="A637" s="4"/>
      <c r="B637" s="14"/>
      <c r="C637" s="14"/>
      <c r="D637" s="14"/>
      <c r="E637" s="14"/>
      <c r="F637" s="14"/>
      <c r="G637" s="4"/>
      <c r="H637" s="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.75" customHeight="1">
      <c r="A638" s="4"/>
      <c r="B638" s="14"/>
      <c r="C638" s="14"/>
      <c r="D638" s="14"/>
      <c r="E638" s="14"/>
      <c r="F638" s="14"/>
      <c r="G638" s="4"/>
      <c r="H638" s="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.75" customHeight="1">
      <c r="A639" s="4"/>
      <c r="B639" s="14"/>
      <c r="C639" s="14"/>
      <c r="D639" s="14"/>
      <c r="E639" s="14"/>
      <c r="F639" s="14"/>
      <c r="G639" s="4"/>
      <c r="H639" s="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.75" customHeight="1">
      <c r="A640" s="4"/>
      <c r="B640" s="14"/>
      <c r="C640" s="14"/>
      <c r="D640" s="14"/>
      <c r="E640" s="14"/>
      <c r="F640" s="14"/>
      <c r="G640" s="4"/>
      <c r="H640" s="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.75" customHeight="1">
      <c r="A641" s="4"/>
      <c r="B641" s="14"/>
      <c r="C641" s="14"/>
      <c r="D641" s="14"/>
      <c r="E641" s="14"/>
      <c r="F641" s="14"/>
      <c r="G641" s="4"/>
      <c r="H641" s="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.75" customHeight="1">
      <c r="A642" s="4"/>
      <c r="B642" s="14"/>
      <c r="C642" s="14"/>
      <c r="D642" s="14"/>
      <c r="E642" s="14"/>
      <c r="F642" s="14"/>
      <c r="G642" s="4"/>
      <c r="H642" s="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.75" customHeight="1">
      <c r="A643" s="4"/>
      <c r="B643" s="14"/>
      <c r="C643" s="14"/>
      <c r="D643" s="14"/>
      <c r="E643" s="14"/>
      <c r="F643" s="14"/>
      <c r="G643" s="4"/>
      <c r="H643" s="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.75" customHeight="1">
      <c r="A644" s="4"/>
      <c r="B644" s="14"/>
      <c r="C644" s="14"/>
      <c r="D644" s="14"/>
      <c r="E644" s="14"/>
      <c r="F644" s="14"/>
      <c r="G644" s="4"/>
      <c r="H644" s="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.75" customHeight="1">
      <c r="A645" s="4"/>
      <c r="B645" s="14"/>
      <c r="C645" s="14"/>
      <c r="D645" s="14"/>
      <c r="E645" s="14"/>
      <c r="F645" s="14"/>
      <c r="G645" s="4"/>
      <c r="H645" s="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.75" customHeight="1">
      <c r="A646" s="4"/>
      <c r="B646" s="14"/>
      <c r="C646" s="14"/>
      <c r="D646" s="14"/>
      <c r="E646" s="14"/>
      <c r="F646" s="14"/>
      <c r="G646" s="4"/>
      <c r="H646" s="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.75" customHeight="1">
      <c r="A647" s="4"/>
      <c r="B647" s="14"/>
      <c r="C647" s="14"/>
      <c r="D647" s="14"/>
      <c r="E647" s="14"/>
      <c r="F647" s="14"/>
      <c r="G647" s="4"/>
      <c r="H647" s="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.75" customHeight="1">
      <c r="A648" s="4"/>
      <c r="B648" s="14"/>
      <c r="C648" s="14"/>
      <c r="D648" s="14"/>
      <c r="E648" s="14"/>
      <c r="F648" s="14"/>
      <c r="G648" s="4"/>
      <c r="H648" s="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.75" customHeight="1">
      <c r="A649" s="4"/>
      <c r="B649" s="14"/>
      <c r="C649" s="14"/>
      <c r="D649" s="14"/>
      <c r="E649" s="14"/>
      <c r="F649" s="14"/>
      <c r="G649" s="4"/>
      <c r="H649" s="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.75" customHeight="1">
      <c r="A650" s="4"/>
      <c r="B650" s="14"/>
      <c r="C650" s="14"/>
      <c r="D650" s="14"/>
      <c r="E650" s="14"/>
      <c r="F650" s="14"/>
      <c r="G650" s="4"/>
      <c r="H650" s="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.75" customHeight="1">
      <c r="A651" s="4"/>
      <c r="B651" s="14"/>
      <c r="C651" s="14"/>
      <c r="D651" s="14"/>
      <c r="E651" s="14"/>
      <c r="F651" s="14"/>
      <c r="G651" s="4"/>
      <c r="H651" s="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.75" customHeight="1">
      <c r="A652" s="4"/>
      <c r="B652" s="14"/>
      <c r="C652" s="14"/>
      <c r="D652" s="14"/>
      <c r="E652" s="14"/>
      <c r="F652" s="14"/>
      <c r="G652" s="4"/>
      <c r="H652" s="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.75" customHeight="1">
      <c r="A653" s="4"/>
      <c r="B653" s="14"/>
      <c r="C653" s="14"/>
      <c r="D653" s="14"/>
      <c r="E653" s="14"/>
      <c r="F653" s="14"/>
      <c r="G653" s="4"/>
      <c r="H653" s="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.75" customHeight="1">
      <c r="A654" s="4"/>
      <c r="B654" s="14"/>
      <c r="C654" s="14"/>
      <c r="D654" s="14"/>
      <c r="E654" s="14"/>
      <c r="F654" s="14"/>
      <c r="G654" s="4"/>
      <c r="H654" s="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.75" customHeight="1">
      <c r="A655" s="4"/>
      <c r="B655" s="14"/>
      <c r="C655" s="14"/>
      <c r="D655" s="14"/>
      <c r="E655" s="14"/>
      <c r="F655" s="14"/>
      <c r="G655" s="4"/>
      <c r="H655" s="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.75" customHeight="1">
      <c r="A656" s="4"/>
      <c r="B656" s="14"/>
      <c r="C656" s="14"/>
      <c r="D656" s="14"/>
      <c r="E656" s="14"/>
      <c r="F656" s="14"/>
      <c r="G656" s="4"/>
      <c r="H656" s="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.75" customHeight="1">
      <c r="A657" s="4"/>
      <c r="B657" s="14"/>
      <c r="C657" s="14"/>
      <c r="D657" s="14"/>
      <c r="E657" s="14"/>
      <c r="F657" s="14"/>
      <c r="G657" s="4"/>
      <c r="H657" s="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.75" customHeight="1">
      <c r="A658" s="4"/>
      <c r="B658" s="14"/>
      <c r="C658" s="14"/>
      <c r="D658" s="14"/>
      <c r="E658" s="14"/>
      <c r="F658" s="14"/>
      <c r="G658" s="4"/>
      <c r="H658" s="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.75" customHeight="1">
      <c r="A659" s="4"/>
      <c r="B659" s="14"/>
      <c r="C659" s="14"/>
      <c r="D659" s="14"/>
      <c r="E659" s="14"/>
      <c r="F659" s="14"/>
      <c r="G659" s="4"/>
      <c r="H659" s="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.75" customHeight="1">
      <c r="A660" s="4"/>
      <c r="B660" s="14"/>
      <c r="C660" s="14"/>
      <c r="D660" s="14"/>
      <c r="E660" s="14"/>
      <c r="F660" s="14"/>
      <c r="G660" s="4"/>
      <c r="H660" s="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.75" customHeight="1">
      <c r="A661" s="4"/>
      <c r="B661" s="14"/>
      <c r="C661" s="14"/>
      <c r="D661" s="14"/>
      <c r="E661" s="14"/>
      <c r="F661" s="14"/>
      <c r="G661" s="4"/>
      <c r="H661" s="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.75" customHeight="1">
      <c r="A662" s="4"/>
      <c r="B662" s="14"/>
      <c r="C662" s="14"/>
      <c r="D662" s="14"/>
      <c r="E662" s="14"/>
      <c r="F662" s="14"/>
      <c r="G662" s="4"/>
      <c r="H662" s="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.75" customHeight="1">
      <c r="A663" s="4"/>
      <c r="B663" s="14"/>
      <c r="C663" s="14"/>
      <c r="D663" s="14"/>
      <c r="E663" s="14"/>
      <c r="F663" s="14"/>
      <c r="G663" s="4"/>
      <c r="H663" s="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.75" customHeight="1">
      <c r="A664" s="4"/>
      <c r="B664" s="14"/>
      <c r="C664" s="14"/>
      <c r="D664" s="14"/>
      <c r="E664" s="14"/>
      <c r="F664" s="14"/>
      <c r="G664" s="4"/>
      <c r="H664" s="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.75" customHeight="1">
      <c r="A665" s="4"/>
      <c r="B665" s="14"/>
      <c r="C665" s="14"/>
      <c r="D665" s="14"/>
      <c r="E665" s="14"/>
      <c r="F665" s="14"/>
      <c r="G665" s="4"/>
      <c r="H665" s="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.75" customHeight="1">
      <c r="A666" s="4"/>
      <c r="B666" s="14"/>
      <c r="C666" s="14"/>
      <c r="D666" s="14"/>
      <c r="E666" s="14"/>
      <c r="F666" s="14"/>
      <c r="G666" s="4"/>
      <c r="H666" s="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.75" customHeight="1">
      <c r="A667" s="4"/>
      <c r="B667" s="14"/>
      <c r="C667" s="14"/>
      <c r="D667" s="14"/>
      <c r="E667" s="14"/>
      <c r="F667" s="14"/>
      <c r="G667" s="4"/>
      <c r="H667" s="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.75" customHeight="1">
      <c r="A668" s="4"/>
      <c r="B668" s="14"/>
      <c r="C668" s="14"/>
      <c r="D668" s="14"/>
      <c r="E668" s="14"/>
      <c r="F668" s="14"/>
      <c r="G668" s="4"/>
      <c r="H668" s="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.75" customHeight="1">
      <c r="A669" s="4"/>
      <c r="B669" s="14"/>
      <c r="C669" s="14"/>
      <c r="D669" s="14"/>
      <c r="E669" s="14"/>
      <c r="F669" s="14"/>
      <c r="G669" s="4"/>
      <c r="H669" s="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.75" customHeight="1">
      <c r="A670" s="4"/>
      <c r="B670" s="14"/>
      <c r="C670" s="14"/>
      <c r="D670" s="14"/>
      <c r="E670" s="14"/>
      <c r="F670" s="14"/>
      <c r="G670" s="4"/>
      <c r="H670" s="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.75" customHeight="1">
      <c r="A671" s="4"/>
      <c r="B671" s="14"/>
      <c r="C671" s="14"/>
      <c r="D671" s="14"/>
      <c r="E671" s="14"/>
      <c r="F671" s="14"/>
      <c r="G671" s="4"/>
      <c r="H671" s="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.75" customHeight="1">
      <c r="A672" s="4"/>
      <c r="B672" s="14"/>
      <c r="C672" s="14"/>
      <c r="D672" s="14"/>
      <c r="E672" s="14"/>
      <c r="F672" s="14"/>
      <c r="G672" s="4"/>
      <c r="H672" s="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.75" customHeight="1">
      <c r="A673" s="4"/>
      <c r="B673" s="14"/>
      <c r="C673" s="14"/>
      <c r="D673" s="14"/>
      <c r="E673" s="14"/>
      <c r="F673" s="14"/>
      <c r="G673" s="4"/>
      <c r="H673" s="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.75" customHeight="1">
      <c r="A674" s="4"/>
      <c r="B674" s="14"/>
      <c r="C674" s="14"/>
      <c r="D674" s="14"/>
      <c r="E674" s="14"/>
      <c r="F674" s="14"/>
      <c r="G674" s="4"/>
      <c r="H674" s="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.75" customHeight="1">
      <c r="A675" s="4"/>
      <c r="B675" s="14"/>
      <c r="C675" s="14"/>
      <c r="D675" s="14"/>
      <c r="E675" s="14"/>
      <c r="F675" s="14"/>
      <c r="G675" s="4"/>
      <c r="H675" s="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.75" customHeight="1">
      <c r="A676" s="4"/>
      <c r="B676" s="14"/>
      <c r="C676" s="14"/>
      <c r="D676" s="14"/>
      <c r="E676" s="14"/>
      <c r="F676" s="14"/>
      <c r="G676" s="4"/>
      <c r="H676" s="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.75" customHeight="1">
      <c r="A677" s="4"/>
      <c r="B677" s="14"/>
      <c r="C677" s="14"/>
      <c r="D677" s="14"/>
      <c r="E677" s="14"/>
      <c r="F677" s="14"/>
      <c r="G677" s="4"/>
      <c r="H677" s="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.75" customHeight="1">
      <c r="A678" s="4"/>
      <c r="B678" s="14"/>
      <c r="C678" s="14"/>
      <c r="D678" s="14"/>
      <c r="E678" s="14"/>
      <c r="F678" s="14"/>
      <c r="G678" s="4"/>
      <c r="H678" s="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.75" customHeight="1">
      <c r="A679" s="4"/>
      <c r="B679" s="14"/>
      <c r="C679" s="14"/>
      <c r="D679" s="14"/>
      <c r="E679" s="14"/>
      <c r="F679" s="14"/>
      <c r="G679" s="4"/>
      <c r="H679" s="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.75" customHeight="1">
      <c r="A680" s="4"/>
      <c r="B680" s="14"/>
      <c r="C680" s="14"/>
      <c r="D680" s="14"/>
      <c r="E680" s="14"/>
      <c r="F680" s="14"/>
      <c r="G680" s="4"/>
      <c r="H680" s="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.75" customHeight="1">
      <c r="A681" s="4"/>
      <c r="B681" s="14"/>
      <c r="C681" s="14"/>
      <c r="D681" s="14"/>
      <c r="E681" s="14"/>
      <c r="F681" s="14"/>
      <c r="G681" s="4"/>
      <c r="H681" s="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.75" customHeight="1">
      <c r="A682" s="4"/>
      <c r="B682" s="14"/>
      <c r="C682" s="14"/>
      <c r="D682" s="14"/>
      <c r="E682" s="14"/>
      <c r="F682" s="14"/>
      <c r="G682" s="4"/>
      <c r="H682" s="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.75" customHeight="1">
      <c r="A683" s="4"/>
      <c r="B683" s="14"/>
      <c r="C683" s="14"/>
      <c r="D683" s="14"/>
      <c r="E683" s="14"/>
      <c r="F683" s="14"/>
      <c r="G683" s="4"/>
      <c r="H683" s="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.75" customHeight="1">
      <c r="A684" s="4"/>
      <c r="B684" s="14"/>
      <c r="C684" s="14"/>
      <c r="D684" s="14"/>
      <c r="E684" s="14"/>
      <c r="F684" s="14"/>
      <c r="G684" s="4"/>
      <c r="H684" s="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.75" customHeight="1">
      <c r="A685" s="4"/>
      <c r="B685" s="14"/>
      <c r="C685" s="14"/>
      <c r="D685" s="14"/>
      <c r="E685" s="14"/>
      <c r="F685" s="14"/>
      <c r="G685" s="4"/>
      <c r="H685" s="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.75" customHeight="1">
      <c r="A686" s="4"/>
      <c r="B686" s="14"/>
      <c r="C686" s="14"/>
      <c r="D686" s="14"/>
      <c r="E686" s="14"/>
      <c r="F686" s="14"/>
      <c r="G686" s="4"/>
      <c r="H686" s="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.75" customHeight="1">
      <c r="A687" s="4"/>
      <c r="B687" s="14"/>
      <c r="C687" s="14"/>
      <c r="D687" s="14"/>
      <c r="E687" s="14"/>
      <c r="F687" s="14"/>
      <c r="G687" s="4"/>
      <c r="H687" s="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.75" customHeight="1">
      <c r="A688" s="4"/>
      <c r="B688" s="14"/>
      <c r="C688" s="14"/>
      <c r="D688" s="14"/>
      <c r="E688" s="14"/>
      <c r="F688" s="14"/>
      <c r="G688" s="4"/>
      <c r="H688" s="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.75" customHeight="1">
      <c r="A689" s="4"/>
      <c r="B689" s="14"/>
      <c r="C689" s="14"/>
      <c r="D689" s="14"/>
      <c r="E689" s="14"/>
      <c r="F689" s="14"/>
      <c r="G689" s="4"/>
      <c r="H689" s="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.75" customHeight="1">
      <c r="A690" s="4"/>
      <c r="B690" s="14"/>
      <c r="C690" s="14"/>
      <c r="D690" s="14"/>
      <c r="E690" s="14"/>
      <c r="F690" s="14"/>
      <c r="G690" s="4"/>
      <c r="H690" s="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.75" customHeight="1">
      <c r="A691" s="4"/>
      <c r="B691" s="14"/>
      <c r="C691" s="14"/>
      <c r="D691" s="14"/>
      <c r="E691" s="14"/>
      <c r="F691" s="14"/>
      <c r="G691" s="4"/>
      <c r="H691" s="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.75" customHeight="1">
      <c r="A692" s="4"/>
      <c r="B692" s="14"/>
      <c r="C692" s="14"/>
      <c r="D692" s="14"/>
      <c r="E692" s="14"/>
      <c r="F692" s="14"/>
      <c r="G692" s="4"/>
      <c r="H692" s="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.75" customHeight="1">
      <c r="A693" s="4"/>
      <c r="B693" s="14"/>
      <c r="C693" s="14"/>
      <c r="D693" s="14"/>
      <c r="E693" s="14"/>
      <c r="F693" s="14"/>
      <c r="G693" s="4"/>
      <c r="H693" s="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.75" customHeight="1">
      <c r="A694" s="4"/>
      <c r="B694" s="14"/>
      <c r="C694" s="14"/>
      <c r="D694" s="14"/>
      <c r="E694" s="14"/>
      <c r="F694" s="14"/>
      <c r="G694" s="4"/>
      <c r="H694" s="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.75" customHeight="1">
      <c r="A695" s="4"/>
      <c r="B695" s="14"/>
      <c r="C695" s="14"/>
      <c r="D695" s="14"/>
      <c r="E695" s="14"/>
      <c r="F695" s="14"/>
      <c r="G695" s="4"/>
      <c r="H695" s="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.75" customHeight="1">
      <c r="A696" s="4"/>
      <c r="B696" s="14"/>
      <c r="C696" s="14"/>
      <c r="D696" s="14"/>
      <c r="E696" s="14"/>
      <c r="F696" s="14"/>
      <c r="G696" s="4"/>
      <c r="H696" s="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.75" customHeight="1">
      <c r="A697" s="4"/>
      <c r="B697" s="14"/>
      <c r="C697" s="14"/>
      <c r="D697" s="14"/>
      <c r="E697" s="14"/>
      <c r="F697" s="14"/>
      <c r="G697" s="4"/>
      <c r="H697" s="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.75" customHeight="1">
      <c r="A698" s="4"/>
      <c r="B698" s="14"/>
      <c r="C698" s="14"/>
      <c r="D698" s="14"/>
      <c r="E698" s="14"/>
      <c r="F698" s="14"/>
      <c r="G698" s="4"/>
      <c r="H698" s="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.75" customHeight="1">
      <c r="A699" s="4"/>
      <c r="B699" s="14"/>
      <c r="C699" s="14"/>
      <c r="D699" s="14"/>
      <c r="E699" s="14"/>
      <c r="F699" s="14"/>
      <c r="G699" s="4"/>
      <c r="H699" s="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.75" customHeight="1">
      <c r="A700" s="4"/>
      <c r="B700" s="14"/>
      <c r="C700" s="14"/>
      <c r="D700" s="14"/>
      <c r="E700" s="14"/>
      <c r="F700" s="14"/>
      <c r="G700" s="4"/>
      <c r="H700" s="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.75" customHeight="1">
      <c r="A701" s="4"/>
      <c r="B701" s="14"/>
      <c r="C701" s="14"/>
      <c r="D701" s="14"/>
      <c r="E701" s="14"/>
      <c r="F701" s="14"/>
      <c r="G701" s="4"/>
      <c r="H701" s="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.75" customHeight="1">
      <c r="A702" s="4"/>
      <c r="B702" s="14"/>
      <c r="C702" s="14"/>
      <c r="D702" s="14"/>
      <c r="E702" s="14"/>
      <c r="F702" s="14"/>
      <c r="G702" s="4"/>
      <c r="H702" s="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.75" customHeight="1">
      <c r="A703" s="4"/>
      <c r="B703" s="14"/>
      <c r="C703" s="14"/>
      <c r="D703" s="14"/>
      <c r="E703" s="14"/>
      <c r="F703" s="14"/>
      <c r="G703" s="4"/>
      <c r="H703" s="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.75" customHeight="1">
      <c r="A704" s="4"/>
      <c r="B704" s="14"/>
      <c r="C704" s="14"/>
      <c r="D704" s="14"/>
      <c r="E704" s="14"/>
      <c r="F704" s="14"/>
      <c r="G704" s="4"/>
      <c r="H704" s="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.75" customHeight="1">
      <c r="A705" s="4"/>
      <c r="B705" s="14"/>
      <c r="C705" s="14"/>
      <c r="D705" s="14"/>
      <c r="E705" s="14"/>
      <c r="F705" s="14"/>
      <c r="G705" s="4"/>
      <c r="H705" s="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.75" customHeight="1">
      <c r="A706" s="4"/>
      <c r="B706" s="14"/>
      <c r="C706" s="14"/>
      <c r="D706" s="14"/>
      <c r="E706" s="14"/>
      <c r="F706" s="14"/>
      <c r="G706" s="4"/>
      <c r="H706" s="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.75" customHeight="1">
      <c r="A707" s="4"/>
      <c r="B707" s="14"/>
      <c r="C707" s="14"/>
      <c r="D707" s="14"/>
      <c r="E707" s="14"/>
      <c r="F707" s="14"/>
      <c r="G707" s="4"/>
      <c r="H707" s="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.75" customHeight="1">
      <c r="A708" s="4"/>
      <c r="B708" s="14"/>
      <c r="C708" s="14"/>
      <c r="D708" s="14"/>
      <c r="E708" s="14"/>
      <c r="F708" s="14"/>
      <c r="G708" s="4"/>
      <c r="H708" s="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.75" customHeight="1">
      <c r="A709" s="4"/>
      <c r="B709" s="14"/>
      <c r="C709" s="14"/>
      <c r="D709" s="14"/>
      <c r="E709" s="14"/>
      <c r="F709" s="14"/>
      <c r="G709" s="4"/>
      <c r="H709" s="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.75" customHeight="1">
      <c r="A710" s="4"/>
      <c r="B710" s="14"/>
      <c r="C710" s="14"/>
      <c r="D710" s="14"/>
      <c r="E710" s="14"/>
      <c r="F710" s="14"/>
      <c r="G710" s="4"/>
      <c r="H710" s="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.75" customHeight="1">
      <c r="A711" s="4"/>
      <c r="B711" s="14"/>
      <c r="C711" s="14"/>
      <c r="D711" s="14"/>
      <c r="E711" s="14"/>
      <c r="F711" s="14"/>
      <c r="G711" s="4"/>
      <c r="H711" s="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.75" customHeight="1">
      <c r="A712" s="4"/>
      <c r="B712" s="14"/>
      <c r="C712" s="14"/>
      <c r="D712" s="14"/>
      <c r="E712" s="14"/>
      <c r="F712" s="14"/>
      <c r="G712" s="4"/>
      <c r="H712" s="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.75" customHeight="1">
      <c r="A713" s="4"/>
      <c r="B713" s="14"/>
      <c r="C713" s="14"/>
      <c r="D713" s="14"/>
      <c r="E713" s="14"/>
      <c r="F713" s="14"/>
      <c r="G713" s="4"/>
      <c r="H713" s="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.75" customHeight="1">
      <c r="A714" s="4"/>
      <c r="B714" s="14"/>
      <c r="C714" s="14"/>
      <c r="D714" s="14"/>
      <c r="E714" s="14"/>
      <c r="F714" s="14"/>
      <c r="G714" s="4"/>
      <c r="H714" s="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.75" customHeight="1">
      <c r="A715" s="4"/>
      <c r="B715" s="14"/>
      <c r="C715" s="14"/>
      <c r="D715" s="14"/>
      <c r="E715" s="14"/>
      <c r="F715" s="14"/>
      <c r="G715" s="4"/>
      <c r="H715" s="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.75" customHeight="1">
      <c r="A716" s="4"/>
      <c r="B716" s="14"/>
      <c r="C716" s="14"/>
      <c r="D716" s="14"/>
      <c r="E716" s="14"/>
      <c r="F716" s="14"/>
      <c r="G716" s="4"/>
      <c r="H716" s="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.75" customHeight="1">
      <c r="A717" s="4"/>
      <c r="B717" s="14"/>
      <c r="C717" s="14"/>
      <c r="D717" s="14"/>
      <c r="E717" s="14"/>
      <c r="F717" s="14"/>
      <c r="G717" s="4"/>
      <c r="H717" s="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.75" customHeight="1">
      <c r="A718" s="4"/>
      <c r="B718" s="14"/>
      <c r="C718" s="14"/>
      <c r="D718" s="14"/>
      <c r="E718" s="14"/>
      <c r="F718" s="14"/>
      <c r="G718" s="4"/>
      <c r="H718" s="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.75" customHeight="1">
      <c r="A719" s="4"/>
      <c r="B719" s="14"/>
      <c r="C719" s="14"/>
      <c r="D719" s="14"/>
      <c r="E719" s="14"/>
      <c r="F719" s="14"/>
      <c r="G719" s="4"/>
      <c r="H719" s="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.75" customHeight="1">
      <c r="A720" s="4"/>
      <c r="B720" s="14"/>
      <c r="C720" s="14"/>
      <c r="D720" s="14"/>
      <c r="E720" s="14"/>
      <c r="F720" s="14"/>
      <c r="G720" s="4"/>
      <c r="H720" s="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.75" customHeight="1">
      <c r="A721" s="4"/>
      <c r="B721" s="14"/>
      <c r="C721" s="14"/>
      <c r="D721" s="14"/>
      <c r="E721" s="14"/>
      <c r="F721" s="14"/>
      <c r="G721" s="4"/>
      <c r="H721" s="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.75" customHeight="1">
      <c r="A722" s="4"/>
      <c r="B722" s="14"/>
      <c r="C722" s="14"/>
      <c r="D722" s="14"/>
      <c r="E722" s="14"/>
      <c r="F722" s="14"/>
      <c r="G722" s="4"/>
      <c r="H722" s="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.75" customHeight="1">
      <c r="A723" s="4"/>
      <c r="B723" s="14"/>
      <c r="C723" s="14"/>
      <c r="D723" s="14"/>
      <c r="E723" s="14"/>
      <c r="F723" s="14"/>
      <c r="G723" s="4"/>
      <c r="H723" s="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.75" customHeight="1">
      <c r="A724" s="4"/>
      <c r="B724" s="14"/>
      <c r="C724" s="14"/>
      <c r="D724" s="14"/>
      <c r="E724" s="14"/>
      <c r="F724" s="14"/>
      <c r="G724" s="4"/>
      <c r="H724" s="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.75" customHeight="1">
      <c r="A725" s="4"/>
      <c r="B725" s="14"/>
      <c r="C725" s="14"/>
      <c r="D725" s="14"/>
      <c r="E725" s="14"/>
      <c r="F725" s="14"/>
      <c r="G725" s="4"/>
      <c r="H725" s="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.75" customHeight="1">
      <c r="A726" s="4"/>
      <c r="B726" s="14"/>
      <c r="C726" s="14"/>
      <c r="D726" s="14"/>
      <c r="E726" s="14"/>
      <c r="F726" s="14"/>
      <c r="G726" s="4"/>
      <c r="H726" s="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.75" customHeight="1">
      <c r="A727" s="4"/>
      <c r="B727" s="14"/>
      <c r="C727" s="14"/>
      <c r="D727" s="14"/>
      <c r="E727" s="14"/>
      <c r="F727" s="14"/>
      <c r="G727" s="4"/>
      <c r="H727" s="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.75" customHeight="1">
      <c r="A728" s="4"/>
      <c r="B728" s="14"/>
      <c r="C728" s="14"/>
      <c r="D728" s="14"/>
      <c r="E728" s="14"/>
      <c r="F728" s="14"/>
      <c r="G728" s="4"/>
      <c r="H728" s="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.75" customHeight="1">
      <c r="A729" s="4"/>
      <c r="B729" s="14"/>
      <c r="C729" s="14"/>
      <c r="D729" s="14"/>
      <c r="E729" s="14"/>
      <c r="F729" s="14"/>
      <c r="G729" s="4"/>
      <c r="H729" s="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.75" customHeight="1">
      <c r="A730" s="4"/>
      <c r="B730" s="14"/>
      <c r="C730" s="14"/>
      <c r="D730" s="14"/>
      <c r="E730" s="14"/>
      <c r="F730" s="14"/>
      <c r="G730" s="4"/>
      <c r="H730" s="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.75" customHeight="1">
      <c r="A731" s="4"/>
      <c r="B731" s="14"/>
      <c r="C731" s="14"/>
      <c r="D731" s="14"/>
      <c r="E731" s="14"/>
      <c r="F731" s="14"/>
      <c r="G731" s="4"/>
      <c r="H731" s="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.75" customHeight="1">
      <c r="A732" s="4"/>
      <c r="B732" s="14"/>
      <c r="C732" s="14"/>
      <c r="D732" s="14"/>
      <c r="E732" s="14"/>
      <c r="F732" s="14"/>
      <c r="G732" s="4"/>
      <c r="H732" s="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.75" customHeight="1">
      <c r="A733" s="4"/>
      <c r="B733" s="14"/>
      <c r="C733" s="14"/>
      <c r="D733" s="14"/>
      <c r="E733" s="14"/>
      <c r="F733" s="14"/>
      <c r="G733" s="4"/>
      <c r="H733" s="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.75" customHeight="1">
      <c r="A734" s="4"/>
      <c r="B734" s="14"/>
      <c r="C734" s="14"/>
      <c r="D734" s="14"/>
      <c r="E734" s="14"/>
      <c r="F734" s="14"/>
      <c r="G734" s="4"/>
      <c r="H734" s="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.75" customHeight="1">
      <c r="A735" s="4"/>
      <c r="B735" s="14"/>
      <c r="C735" s="14"/>
      <c r="D735" s="14"/>
      <c r="E735" s="14"/>
      <c r="F735" s="14"/>
      <c r="G735" s="4"/>
      <c r="H735" s="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.75" customHeight="1">
      <c r="A736" s="4"/>
      <c r="B736" s="14"/>
      <c r="C736" s="14"/>
      <c r="D736" s="14"/>
      <c r="E736" s="14"/>
      <c r="F736" s="14"/>
      <c r="G736" s="4"/>
      <c r="H736" s="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.75" customHeight="1">
      <c r="A737" s="4"/>
      <c r="B737" s="14"/>
      <c r="C737" s="14"/>
      <c r="D737" s="14"/>
      <c r="E737" s="14"/>
      <c r="F737" s="14"/>
      <c r="G737" s="4"/>
      <c r="H737" s="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.75" customHeight="1">
      <c r="A738" s="4"/>
      <c r="B738" s="14"/>
      <c r="C738" s="14"/>
      <c r="D738" s="14"/>
      <c r="E738" s="14"/>
      <c r="F738" s="14"/>
      <c r="G738" s="4"/>
      <c r="H738" s="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.75" customHeight="1">
      <c r="A739" s="4"/>
      <c r="B739" s="14"/>
      <c r="C739" s="14"/>
      <c r="D739" s="14"/>
      <c r="E739" s="14"/>
      <c r="F739" s="14"/>
      <c r="G739" s="4"/>
      <c r="H739" s="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.75" customHeight="1">
      <c r="A740" s="4"/>
      <c r="B740" s="14"/>
      <c r="C740" s="14"/>
      <c r="D740" s="14"/>
      <c r="E740" s="14"/>
      <c r="F740" s="14"/>
      <c r="G740" s="4"/>
      <c r="H740" s="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.75" customHeight="1">
      <c r="A741" s="4"/>
      <c r="B741" s="14"/>
      <c r="C741" s="14"/>
      <c r="D741" s="14"/>
      <c r="E741" s="14"/>
      <c r="F741" s="14"/>
      <c r="G741" s="4"/>
      <c r="H741" s="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.75" customHeight="1">
      <c r="A742" s="4"/>
      <c r="B742" s="14"/>
      <c r="C742" s="14"/>
      <c r="D742" s="14"/>
      <c r="E742" s="14"/>
      <c r="F742" s="14"/>
      <c r="G742" s="4"/>
      <c r="H742" s="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.75" customHeight="1">
      <c r="A743" s="4"/>
      <c r="B743" s="14"/>
      <c r="C743" s="14"/>
      <c r="D743" s="14"/>
      <c r="E743" s="14"/>
      <c r="F743" s="14"/>
      <c r="G743" s="4"/>
      <c r="H743" s="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.75" customHeight="1">
      <c r="A744" s="4"/>
      <c r="B744" s="14"/>
      <c r="C744" s="14"/>
      <c r="D744" s="14"/>
      <c r="E744" s="14"/>
      <c r="F744" s="14"/>
      <c r="G744" s="4"/>
      <c r="H744" s="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.75" customHeight="1">
      <c r="A745" s="4"/>
      <c r="B745" s="14"/>
      <c r="C745" s="14"/>
      <c r="D745" s="14"/>
      <c r="E745" s="14"/>
      <c r="F745" s="14"/>
      <c r="G745" s="4"/>
      <c r="H745" s="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.75" customHeight="1">
      <c r="A746" s="4"/>
      <c r="B746" s="14"/>
      <c r="C746" s="14"/>
      <c r="D746" s="14"/>
      <c r="E746" s="14"/>
      <c r="F746" s="14"/>
      <c r="G746" s="4"/>
      <c r="H746" s="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.75" customHeight="1">
      <c r="A747" s="4"/>
      <c r="B747" s="14"/>
      <c r="C747" s="14"/>
      <c r="D747" s="14"/>
      <c r="E747" s="14"/>
      <c r="F747" s="14"/>
      <c r="G747" s="4"/>
      <c r="H747" s="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.75" customHeight="1">
      <c r="A748" s="4"/>
      <c r="B748" s="14"/>
      <c r="C748" s="14"/>
      <c r="D748" s="14"/>
      <c r="E748" s="14"/>
      <c r="F748" s="14"/>
      <c r="G748" s="4"/>
      <c r="H748" s="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.75" customHeight="1">
      <c r="A749" s="4"/>
      <c r="B749" s="14"/>
      <c r="C749" s="14"/>
      <c r="D749" s="14"/>
      <c r="E749" s="14"/>
      <c r="F749" s="14"/>
      <c r="G749" s="4"/>
      <c r="H749" s="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.75" customHeight="1">
      <c r="A750" s="4"/>
      <c r="B750" s="14"/>
      <c r="C750" s="14"/>
      <c r="D750" s="14"/>
      <c r="E750" s="14"/>
      <c r="F750" s="14"/>
      <c r="G750" s="4"/>
      <c r="H750" s="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.75" customHeight="1">
      <c r="A751" s="4"/>
      <c r="B751" s="14"/>
      <c r="C751" s="14"/>
      <c r="D751" s="14"/>
      <c r="E751" s="14"/>
      <c r="F751" s="14"/>
      <c r="G751" s="4"/>
      <c r="H751" s="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.75" customHeight="1">
      <c r="A752" s="4"/>
      <c r="B752" s="14"/>
      <c r="C752" s="14"/>
      <c r="D752" s="14"/>
      <c r="E752" s="14"/>
      <c r="F752" s="14"/>
      <c r="G752" s="4"/>
      <c r="H752" s="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.75" customHeight="1">
      <c r="A753" s="4"/>
      <c r="B753" s="14"/>
      <c r="C753" s="14"/>
      <c r="D753" s="14"/>
      <c r="E753" s="14"/>
      <c r="F753" s="14"/>
      <c r="G753" s="4"/>
      <c r="H753" s="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.75" customHeight="1">
      <c r="A754" s="4"/>
      <c r="B754" s="14"/>
      <c r="C754" s="14"/>
      <c r="D754" s="14"/>
      <c r="E754" s="14"/>
      <c r="F754" s="14"/>
      <c r="G754" s="4"/>
      <c r="H754" s="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.75" customHeight="1">
      <c r="A755" s="4"/>
      <c r="B755" s="14"/>
      <c r="C755" s="14"/>
      <c r="D755" s="14"/>
      <c r="E755" s="14"/>
      <c r="F755" s="14"/>
      <c r="G755" s="4"/>
      <c r="H755" s="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.75" customHeight="1">
      <c r="A756" s="4"/>
      <c r="B756" s="14"/>
      <c r="C756" s="14"/>
      <c r="D756" s="14"/>
      <c r="E756" s="14"/>
      <c r="F756" s="14"/>
      <c r="G756" s="4"/>
      <c r="H756" s="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.75" customHeight="1">
      <c r="A757" s="4"/>
      <c r="B757" s="14"/>
      <c r="C757" s="14"/>
      <c r="D757" s="14"/>
      <c r="E757" s="14"/>
      <c r="F757" s="14"/>
      <c r="G757" s="4"/>
      <c r="H757" s="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.75" customHeight="1">
      <c r="A758" s="4"/>
      <c r="B758" s="14"/>
      <c r="C758" s="14"/>
      <c r="D758" s="14"/>
      <c r="E758" s="14"/>
      <c r="F758" s="14"/>
      <c r="G758" s="4"/>
      <c r="H758" s="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.75" customHeight="1">
      <c r="A759" s="4"/>
      <c r="B759" s="14"/>
      <c r="C759" s="14"/>
      <c r="D759" s="14"/>
      <c r="E759" s="14"/>
      <c r="F759" s="14"/>
      <c r="G759" s="4"/>
      <c r="H759" s="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.75" customHeight="1">
      <c r="A760" s="4"/>
      <c r="B760" s="14"/>
      <c r="C760" s="14"/>
      <c r="D760" s="14"/>
      <c r="E760" s="14"/>
      <c r="F760" s="14"/>
      <c r="G760" s="4"/>
      <c r="H760" s="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.75" customHeight="1">
      <c r="A761" s="4"/>
      <c r="B761" s="14"/>
      <c r="C761" s="14"/>
      <c r="D761" s="14"/>
      <c r="E761" s="14"/>
      <c r="F761" s="14"/>
      <c r="G761" s="4"/>
      <c r="H761" s="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.75" customHeight="1">
      <c r="A762" s="4"/>
      <c r="B762" s="14"/>
      <c r="C762" s="14"/>
      <c r="D762" s="14"/>
      <c r="E762" s="14"/>
      <c r="F762" s="14"/>
      <c r="G762" s="4"/>
      <c r="H762" s="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.75" customHeight="1">
      <c r="A763" s="4"/>
      <c r="B763" s="14"/>
      <c r="C763" s="14"/>
      <c r="D763" s="14"/>
      <c r="E763" s="14"/>
      <c r="F763" s="14"/>
      <c r="G763" s="4"/>
      <c r="H763" s="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.75" customHeight="1">
      <c r="A764" s="4"/>
      <c r="B764" s="14"/>
      <c r="C764" s="14"/>
      <c r="D764" s="14"/>
      <c r="E764" s="14"/>
      <c r="F764" s="14"/>
      <c r="G764" s="4"/>
      <c r="H764" s="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.75" customHeight="1">
      <c r="A765" s="4"/>
      <c r="B765" s="14"/>
      <c r="C765" s="14"/>
      <c r="D765" s="14"/>
      <c r="E765" s="14"/>
      <c r="F765" s="14"/>
      <c r="G765" s="4"/>
      <c r="H765" s="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.75" customHeight="1">
      <c r="A766" s="4"/>
      <c r="B766" s="14"/>
      <c r="C766" s="14"/>
      <c r="D766" s="14"/>
      <c r="E766" s="14"/>
      <c r="F766" s="14"/>
      <c r="G766" s="4"/>
      <c r="H766" s="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.75" customHeight="1">
      <c r="A767" s="4"/>
      <c r="B767" s="14"/>
      <c r="C767" s="14"/>
      <c r="D767" s="14"/>
      <c r="E767" s="14"/>
      <c r="F767" s="14"/>
      <c r="G767" s="4"/>
      <c r="H767" s="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.75" customHeight="1">
      <c r="A768" s="4"/>
      <c r="B768" s="14"/>
      <c r="C768" s="14"/>
      <c r="D768" s="14"/>
      <c r="E768" s="14"/>
      <c r="F768" s="14"/>
      <c r="G768" s="4"/>
      <c r="H768" s="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.75" customHeight="1">
      <c r="A769" s="4"/>
      <c r="B769" s="14"/>
      <c r="C769" s="14"/>
      <c r="D769" s="14"/>
      <c r="E769" s="14"/>
      <c r="F769" s="14"/>
      <c r="G769" s="4"/>
      <c r="H769" s="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.75" customHeight="1">
      <c r="A770" s="4"/>
      <c r="B770" s="14"/>
      <c r="C770" s="14"/>
      <c r="D770" s="14"/>
      <c r="E770" s="14"/>
      <c r="F770" s="14"/>
      <c r="G770" s="4"/>
      <c r="H770" s="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.75" customHeight="1">
      <c r="A771" s="4"/>
      <c r="B771" s="14"/>
      <c r="C771" s="14"/>
      <c r="D771" s="14"/>
      <c r="E771" s="14"/>
      <c r="F771" s="14"/>
      <c r="G771" s="4"/>
      <c r="H771" s="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.75" customHeight="1">
      <c r="A772" s="4"/>
      <c r="B772" s="14"/>
      <c r="C772" s="14"/>
      <c r="D772" s="14"/>
      <c r="E772" s="14"/>
      <c r="F772" s="14"/>
      <c r="G772" s="4"/>
      <c r="H772" s="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.75" customHeight="1">
      <c r="A773" s="4"/>
      <c r="B773" s="14"/>
      <c r="C773" s="14"/>
      <c r="D773" s="14"/>
      <c r="E773" s="14"/>
      <c r="F773" s="14"/>
      <c r="G773" s="4"/>
      <c r="H773" s="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.75" customHeight="1">
      <c r="A774" s="4"/>
      <c r="B774" s="14"/>
      <c r="C774" s="14"/>
      <c r="D774" s="14"/>
      <c r="E774" s="14"/>
      <c r="F774" s="14"/>
      <c r="G774" s="4"/>
      <c r="H774" s="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.75" customHeight="1">
      <c r="A775" s="4"/>
      <c r="B775" s="14"/>
      <c r="C775" s="14"/>
      <c r="D775" s="14"/>
      <c r="E775" s="14"/>
      <c r="F775" s="14"/>
      <c r="G775" s="4"/>
      <c r="H775" s="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.75" customHeight="1">
      <c r="A776" s="4"/>
      <c r="B776" s="14"/>
      <c r="C776" s="14"/>
      <c r="D776" s="14"/>
      <c r="E776" s="14"/>
      <c r="F776" s="14"/>
      <c r="G776" s="4"/>
      <c r="H776" s="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.75" customHeight="1">
      <c r="A777" s="4"/>
      <c r="B777" s="14"/>
      <c r="C777" s="14"/>
      <c r="D777" s="14"/>
      <c r="E777" s="14"/>
      <c r="F777" s="14"/>
      <c r="G777" s="4"/>
      <c r="H777" s="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.75" customHeight="1">
      <c r="A778" s="4"/>
      <c r="B778" s="14"/>
      <c r="C778" s="14"/>
      <c r="D778" s="14"/>
      <c r="E778" s="14"/>
      <c r="F778" s="14"/>
      <c r="G778" s="4"/>
      <c r="H778" s="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.75" customHeight="1">
      <c r="A779" s="4"/>
      <c r="B779" s="14"/>
      <c r="C779" s="14"/>
      <c r="D779" s="14"/>
      <c r="E779" s="14"/>
      <c r="F779" s="14"/>
      <c r="G779" s="4"/>
      <c r="H779" s="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.75" customHeight="1">
      <c r="A780" s="4"/>
      <c r="B780" s="14"/>
      <c r="C780" s="14"/>
      <c r="D780" s="14"/>
      <c r="E780" s="14"/>
      <c r="F780" s="14"/>
      <c r="G780" s="4"/>
      <c r="H780" s="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.75" customHeight="1">
      <c r="A781" s="4"/>
      <c r="B781" s="14"/>
      <c r="C781" s="14"/>
      <c r="D781" s="14"/>
      <c r="E781" s="14"/>
      <c r="F781" s="14"/>
      <c r="G781" s="4"/>
      <c r="H781" s="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.75" customHeight="1">
      <c r="A782" s="4"/>
      <c r="B782" s="14"/>
      <c r="C782" s="14"/>
      <c r="D782" s="14"/>
      <c r="E782" s="14"/>
      <c r="F782" s="14"/>
      <c r="G782" s="4"/>
      <c r="H782" s="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.75" customHeight="1">
      <c r="A783" s="4"/>
      <c r="B783" s="14"/>
      <c r="C783" s="14"/>
      <c r="D783" s="14"/>
      <c r="E783" s="14"/>
      <c r="F783" s="14"/>
      <c r="G783" s="4"/>
      <c r="H783" s="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.75" customHeight="1">
      <c r="A784" s="4"/>
      <c r="B784" s="14"/>
      <c r="C784" s="14"/>
      <c r="D784" s="14"/>
      <c r="E784" s="14"/>
      <c r="F784" s="14"/>
      <c r="G784" s="4"/>
      <c r="H784" s="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.75" customHeight="1">
      <c r="A785" s="4"/>
      <c r="B785" s="14"/>
      <c r="C785" s="14"/>
      <c r="D785" s="14"/>
      <c r="E785" s="14"/>
      <c r="F785" s="14"/>
      <c r="G785" s="4"/>
      <c r="H785" s="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.75" customHeight="1">
      <c r="A786" s="4"/>
      <c r="B786" s="14"/>
      <c r="C786" s="14"/>
      <c r="D786" s="14"/>
      <c r="E786" s="14"/>
      <c r="F786" s="14"/>
      <c r="G786" s="4"/>
      <c r="H786" s="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.75" customHeight="1">
      <c r="A787" s="4"/>
      <c r="B787" s="14"/>
      <c r="C787" s="14"/>
      <c r="D787" s="14"/>
      <c r="E787" s="14"/>
      <c r="F787" s="14"/>
      <c r="G787" s="4"/>
      <c r="H787" s="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.75" customHeight="1">
      <c r="A788" s="4"/>
      <c r="B788" s="14"/>
      <c r="C788" s="14"/>
      <c r="D788" s="14"/>
      <c r="E788" s="14"/>
      <c r="F788" s="14"/>
      <c r="G788" s="4"/>
      <c r="H788" s="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.75" customHeight="1">
      <c r="A789" s="4"/>
      <c r="B789" s="14"/>
      <c r="C789" s="14"/>
      <c r="D789" s="14"/>
      <c r="E789" s="14"/>
      <c r="F789" s="14"/>
      <c r="G789" s="4"/>
      <c r="H789" s="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.75" customHeight="1">
      <c r="A790" s="4"/>
      <c r="B790" s="14"/>
      <c r="C790" s="14"/>
      <c r="D790" s="14"/>
      <c r="E790" s="14"/>
      <c r="F790" s="14"/>
      <c r="G790" s="4"/>
      <c r="H790" s="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.75" customHeight="1">
      <c r="A791" s="4"/>
      <c r="B791" s="14"/>
      <c r="C791" s="14"/>
      <c r="D791" s="14"/>
      <c r="E791" s="14"/>
      <c r="F791" s="14"/>
      <c r="G791" s="4"/>
      <c r="H791" s="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.75" customHeight="1">
      <c r="A792" s="4"/>
      <c r="B792" s="14"/>
      <c r="C792" s="14"/>
      <c r="D792" s="14"/>
      <c r="E792" s="14"/>
      <c r="F792" s="14"/>
      <c r="G792" s="4"/>
      <c r="H792" s="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.75" customHeight="1">
      <c r="A793" s="4"/>
      <c r="B793" s="14"/>
      <c r="C793" s="14"/>
      <c r="D793" s="14"/>
      <c r="E793" s="14"/>
      <c r="F793" s="14"/>
      <c r="G793" s="4"/>
      <c r="H793" s="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.75" customHeight="1">
      <c r="A794" s="4"/>
      <c r="B794" s="14"/>
      <c r="C794" s="14"/>
      <c r="D794" s="14"/>
      <c r="E794" s="14"/>
      <c r="F794" s="14"/>
      <c r="G794" s="4"/>
      <c r="H794" s="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.75" customHeight="1">
      <c r="A795" s="4"/>
      <c r="B795" s="14"/>
      <c r="C795" s="14"/>
      <c r="D795" s="14"/>
      <c r="E795" s="14"/>
      <c r="F795" s="14"/>
      <c r="G795" s="4"/>
      <c r="H795" s="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.75" customHeight="1">
      <c r="A796" s="4"/>
      <c r="B796" s="14"/>
      <c r="C796" s="14"/>
      <c r="D796" s="14"/>
      <c r="E796" s="14"/>
      <c r="F796" s="14"/>
      <c r="G796" s="4"/>
      <c r="H796" s="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.75" customHeight="1">
      <c r="A797" s="4"/>
      <c r="B797" s="14"/>
      <c r="C797" s="14"/>
      <c r="D797" s="14"/>
      <c r="E797" s="14"/>
      <c r="F797" s="14"/>
      <c r="G797" s="4"/>
      <c r="H797" s="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.75" customHeight="1">
      <c r="A798" s="4"/>
      <c r="B798" s="14"/>
      <c r="C798" s="14"/>
      <c r="D798" s="14"/>
      <c r="E798" s="14"/>
      <c r="F798" s="14"/>
      <c r="G798" s="4"/>
      <c r="H798" s="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.75" customHeight="1">
      <c r="A799" s="4"/>
      <c r="B799" s="14"/>
      <c r="C799" s="14"/>
      <c r="D799" s="14"/>
      <c r="E799" s="14"/>
      <c r="F799" s="14"/>
      <c r="G799" s="4"/>
      <c r="H799" s="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.75" customHeight="1">
      <c r="A800" s="4"/>
      <c r="B800" s="14"/>
      <c r="C800" s="14"/>
      <c r="D800" s="14"/>
      <c r="E800" s="14"/>
      <c r="F800" s="14"/>
      <c r="G800" s="4"/>
      <c r="H800" s="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.75" customHeight="1">
      <c r="A801" s="4"/>
      <c r="B801" s="14"/>
      <c r="C801" s="14"/>
      <c r="D801" s="14"/>
      <c r="E801" s="14"/>
      <c r="F801" s="14"/>
      <c r="G801" s="4"/>
      <c r="H801" s="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.75" customHeight="1">
      <c r="A802" s="4"/>
      <c r="B802" s="14"/>
      <c r="C802" s="14"/>
      <c r="D802" s="14"/>
      <c r="E802" s="14"/>
      <c r="F802" s="14"/>
      <c r="G802" s="4"/>
      <c r="H802" s="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.75" customHeight="1">
      <c r="A803" s="4"/>
      <c r="B803" s="14"/>
      <c r="C803" s="14"/>
      <c r="D803" s="14"/>
      <c r="E803" s="14"/>
      <c r="F803" s="14"/>
      <c r="G803" s="4"/>
      <c r="H803" s="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.75" customHeight="1">
      <c r="A804" s="4"/>
      <c r="B804" s="14"/>
      <c r="C804" s="14"/>
      <c r="D804" s="14"/>
      <c r="E804" s="14"/>
      <c r="F804" s="14"/>
      <c r="G804" s="4"/>
      <c r="H804" s="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.75" customHeight="1">
      <c r="A805" s="4"/>
      <c r="B805" s="14"/>
      <c r="C805" s="14"/>
      <c r="D805" s="14"/>
      <c r="E805" s="14"/>
      <c r="F805" s="14"/>
      <c r="G805" s="4"/>
      <c r="H805" s="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.75" customHeight="1">
      <c r="A806" s="4"/>
      <c r="B806" s="14"/>
      <c r="C806" s="14"/>
      <c r="D806" s="14"/>
      <c r="E806" s="14"/>
      <c r="F806" s="14"/>
      <c r="G806" s="4"/>
      <c r="H806" s="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.75" customHeight="1">
      <c r="A807" s="4"/>
      <c r="B807" s="14"/>
      <c r="C807" s="14"/>
      <c r="D807" s="14"/>
      <c r="E807" s="14"/>
      <c r="F807" s="14"/>
      <c r="G807" s="4"/>
      <c r="H807" s="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.75" customHeight="1">
      <c r="A808" s="4"/>
      <c r="B808" s="14"/>
      <c r="C808" s="14"/>
      <c r="D808" s="14"/>
      <c r="E808" s="14"/>
      <c r="F808" s="14"/>
      <c r="G808" s="4"/>
      <c r="H808" s="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.75" customHeight="1">
      <c r="A809" s="4"/>
      <c r="B809" s="14"/>
      <c r="C809" s="14"/>
      <c r="D809" s="14"/>
      <c r="E809" s="14"/>
      <c r="F809" s="14"/>
      <c r="G809" s="4"/>
      <c r="H809" s="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.75" customHeight="1">
      <c r="A810" s="4"/>
      <c r="B810" s="14"/>
      <c r="C810" s="14"/>
      <c r="D810" s="14"/>
      <c r="E810" s="14"/>
      <c r="F810" s="14"/>
      <c r="G810" s="4"/>
      <c r="H810" s="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.75" customHeight="1">
      <c r="A811" s="4"/>
      <c r="B811" s="14"/>
      <c r="C811" s="14"/>
      <c r="D811" s="14"/>
      <c r="E811" s="14"/>
      <c r="F811" s="14"/>
      <c r="G811" s="4"/>
      <c r="H811" s="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.75" customHeight="1">
      <c r="A812" s="4"/>
      <c r="B812" s="14"/>
      <c r="C812" s="14"/>
      <c r="D812" s="14"/>
      <c r="E812" s="14"/>
      <c r="F812" s="14"/>
      <c r="G812" s="4"/>
      <c r="H812" s="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.75" customHeight="1">
      <c r="A813" s="4"/>
      <c r="B813" s="14"/>
      <c r="C813" s="14"/>
      <c r="D813" s="14"/>
      <c r="E813" s="14"/>
      <c r="F813" s="14"/>
      <c r="G813" s="4"/>
      <c r="H813" s="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.75" customHeight="1">
      <c r="A814" s="4"/>
      <c r="B814" s="14"/>
      <c r="C814" s="14"/>
      <c r="D814" s="14"/>
      <c r="E814" s="14"/>
      <c r="F814" s="14"/>
      <c r="G814" s="4"/>
      <c r="H814" s="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.75" customHeight="1">
      <c r="A815" s="4"/>
      <c r="B815" s="14"/>
      <c r="C815" s="14"/>
      <c r="D815" s="14"/>
      <c r="E815" s="14"/>
      <c r="F815" s="14"/>
      <c r="G815" s="4"/>
      <c r="H815" s="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.75" customHeight="1">
      <c r="A816" s="4"/>
      <c r="B816" s="14"/>
      <c r="C816" s="14"/>
      <c r="D816" s="14"/>
      <c r="E816" s="14"/>
      <c r="F816" s="14"/>
      <c r="G816" s="4"/>
      <c r="H816" s="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.75" customHeight="1">
      <c r="A817" s="4"/>
      <c r="B817" s="14"/>
      <c r="C817" s="14"/>
      <c r="D817" s="14"/>
      <c r="E817" s="14"/>
      <c r="F817" s="14"/>
      <c r="G817" s="4"/>
      <c r="H817" s="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.75" customHeight="1">
      <c r="A818" s="4"/>
      <c r="B818" s="14"/>
      <c r="C818" s="14"/>
      <c r="D818" s="14"/>
      <c r="E818" s="14"/>
      <c r="F818" s="14"/>
      <c r="G818" s="4"/>
      <c r="H818" s="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.75" customHeight="1">
      <c r="A819" s="4"/>
      <c r="B819" s="14"/>
      <c r="C819" s="14"/>
      <c r="D819" s="14"/>
      <c r="E819" s="14"/>
      <c r="F819" s="14"/>
      <c r="G819" s="4"/>
      <c r="H819" s="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.75" customHeight="1">
      <c r="A820" s="4"/>
      <c r="B820" s="14"/>
      <c r="C820" s="14"/>
      <c r="D820" s="14"/>
      <c r="E820" s="14"/>
      <c r="F820" s="14"/>
      <c r="G820" s="4"/>
      <c r="H820" s="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.75" customHeight="1">
      <c r="A821" s="4"/>
      <c r="B821" s="14"/>
      <c r="C821" s="14"/>
      <c r="D821" s="14"/>
      <c r="E821" s="14"/>
      <c r="F821" s="14"/>
      <c r="G821" s="4"/>
      <c r="H821" s="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.75" customHeight="1">
      <c r="A822" s="4"/>
      <c r="B822" s="14"/>
      <c r="C822" s="14"/>
      <c r="D822" s="14"/>
      <c r="E822" s="14"/>
      <c r="F822" s="14"/>
      <c r="G822" s="4"/>
      <c r="H822" s="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.75" customHeight="1">
      <c r="A823" s="4"/>
      <c r="B823" s="14"/>
      <c r="C823" s="14"/>
      <c r="D823" s="14"/>
      <c r="E823" s="14"/>
      <c r="F823" s="14"/>
      <c r="G823" s="4"/>
      <c r="H823" s="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.75" customHeight="1">
      <c r="A824" s="4"/>
      <c r="B824" s="14"/>
      <c r="C824" s="14"/>
      <c r="D824" s="14"/>
      <c r="E824" s="14"/>
      <c r="F824" s="14"/>
      <c r="G824" s="4"/>
      <c r="H824" s="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.75" customHeight="1">
      <c r="A825" s="4"/>
      <c r="B825" s="14"/>
      <c r="C825" s="14"/>
      <c r="D825" s="14"/>
      <c r="E825" s="14"/>
      <c r="F825" s="14"/>
      <c r="G825" s="4"/>
      <c r="H825" s="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.75" customHeight="1">
      <c r="A826" s="4"/>
      <c r="B826" s="14"/>
      <c r="C826" s="14"/>
      <c r="D826" s="14"/>
      <c r="E826" s="14"/>
      <c r="F826" s="14"/>
      <c r="G826" s="4"/>
      <c r="H826" s="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.75" customHeight="1">
      <c r="A827" s="4"/>
      <c r="B827" s="14"/>
      <c r="C827" s="14"/>
      <c r="D827" s="14"/>
      <c r="E827" s="14"/>
      <c r="F827" s="14"/>
      <c r="G827" s="4"/>
      <c r="H827" s="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.75" customHeight="1">
      <c r="A828" s="4"/>
      <c r="B828" s="14"/>
      <c r="C828" s="14"/>
      <c r="D828" s="14"/>
      <c r="E828" s="14"/>
      <c r="F828" s="14"/>
      <c r="G828" s="4"/>
      <c r="H828" s="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.75" customHeight="1">
      <c r="A829" s="4"/>
      <c r="B829" s="14"/>
      <c r="C829" s="14"/>
      <c r="D829" s="14"/>
      <c r="E829" s="14"/>
      <c r="F829" s="14"/>
      <c r="G829" s="4"/>
      <c r="H829" s="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.75" customHeight="1">
      <c r="A830" s="4"/>
      <c r="B830" s="14"/>
      <c r="C830" s="14"/>
      <c r="D830" s="14"/>
      <c r="E830" s="14"/>
      <c r="F830" s="14"/>
      <c r="G830" s="4"/>
      <c r="H830" s="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.75" customHeight="1">
      <c r="A831" s="4"/>
      <c r="B831" s="14"/>
      <c r="C831" s="14"/>
      <c r="D831" s="14"/>
      <c r="E831" s="14"/>
      <c r="F831" s="14"/>
      <c r="G831" s="4"/>
      <c r="H831" s="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.75" customHeight="1">
      <c r="A832" s="4"/>
      <c r="B832" s="14"/>
      <c r="C832" s="14"/>
      <c r="D832" s="14"/>
      <c r="E832" s="14"/>
      <c r="F832" s="14"/>
      <c r="G832" s="4"/>
      <c r="H832" s="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.75" customHeight="1">
      <c r="A833" s="4"/>
      <c r="B833" s="14"/>
      <c r="C833" s="14"/>
      <c r="D833" s="14"/>
      <c r="E833" s="14"/>
      <c r="F833" s="14"/>
      <c r="G833" s="4"/>
      <c r="H833" s="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.75" customHeight="1">
      <c r="A834" s="4"/>
      <c r="B834" s="14"/>
      <c r="C834" s="14"/>
      <c r="D834" s="14"/>
      <c r="E834" s="14"/>
      <c r="F834" s="14"/>
      <c r="G834" s="4"/>
      <c r="H834" s="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.75" customHeight="1">
      <c r="A835" s="4"/>
      <c r="B835" s="14"/>
      <c r="C835" s="14"/>
      <c r="D835" s="14"/>
      <c r="E835" s="14"/>
      <c r="F835" s="14"/>
      <c r="G835" s="4"/>
      <c r="H835" s="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.75" customHeight="1">
      <c r="A836" s="4"/>
      <c r="B836" s="14"/>
      <c r="C836" s="14"/>
      <c r="D836" s="14"/>
      <c r="E836" s="14"/>
      <c r="F836" s="14"/>
      <c r="G836" s="4"/>
      <c r="H836" s="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.75" customHeight="1">
      <c r="A837" s="4"/>
      <c r="B837" s="14"/>
      <c r="C837" s="14"/>
      <c r="D837" s="14"/>
      <c r="E837" s="14"/>
      <c r="F837" s="14"/>
      <c r="G837" s="4"/>
      <c r="H837" s="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.75" customHeight="1">
      <c r="A838" s="4"/>
      <c r="B838" s="14"/>
      <c r="C838" s="14"/>
      <c r="D838" s="14"/>
      <c r="E838" s="14"/>
      <c r="F838" s="14"/>
      <c r="G838" s="4"/>
      <c r="H838" s="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.75" customHeight="1">
      <c r="A839" s="4"/>
      <c r="B839" s="14"/>
      <c r="C839" s="14"/>
      <c r="D839" s="14"/>
      <c r="E839" s="14"/>
      <c r="F839" s="14"/>
      <c r="G839" s="4"/>
      <c r="H839" s="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.75" customHeight="1">
      <c r="A840" s="4"/>
      <c r="B840" s="14"/>
      <c r="C840" s="14"/>
      <c r="D840" s="14"/>
      <c r="E840" s="14"/>
      <c r="F840" s="14"/>
      <c r="G840" s="4"/>
      <c r="H840" s="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.75" customHeight="1">
      <c r="A841" s="4"/>
      <c r="B841" s="14"/>
      <c r="C841" s="14"/>
      <c r="D841" s="14"/>
      <c r="E841" s="14"/>
      <c r="F841" s="14"/>
      <c r="G841" s="4"/>
      <c r="H841" s="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.75" customHeight="1">
      <c r="A842" s="4"/>
      <c r="B842" s="14"/>
      <c r="C842" s="14"/>
      <c r="D842" s="14"/>
      <c r="E842" s="14"/>
      <c r="F842" s="14"/>
      <c r="G842" s="4"/>
      <c r="H842" s="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.75" customHeight="1">
      <c r="A843" s="4"/>
      <c r="B843" s="14"/>
      <c r="C843" s="14"/>
      <c r="D843" s="14"/>
      <c r="E843" s="14"/>
      <c r="F843" s="14"/>
      <c r="G843" s="4"/>
      <c r="H843" s="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.75" customHeight="1">
      <c r="A844" s="4"/>
      <c r="B844" s="14"/>
      <c r="C844" s="14"/>
      <c r="D844" s="14"/>
      <c r="E844" s="14"/>
      <c r="F844" s="14"/>
      <c r="G844" s="4"/>
      <c r="H844" s="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.75" customHeight="1">
      <c r="A845" s="4"/>
      <c r="B845" s="14"/>
      <c r="C845" s="14"/>
      <c r="D845" s="14"/>
      <c r="E845" s="14"/>
      <c r="F845" s="14"/>
      <c r="G845" s="4"/>
      <c r="H845" s="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.75" customHeight="1">
      <c r="A846" s="4"/>
      <c r="B846" s="14"/>
      <c r="C846" s="14"/>
      <c r="D846" s="14"/>
      <c r="E846" s="14"/>
      <c r="F846" s="14"/>
      <c r="G846" s="4"/>
      <c r="H846" s="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.75" customHeight="1">
      <c r="A847" s="4"/>
      <c r="B847" s="14"/>
      <c r="C847" s="14"/>
      <c r="D847" s="14"/>
      <c r="E847" s="14"/>
      <c r="F847" s="14"/>
      <c r="G847" s="4"/>
      <c r="H847" s="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.75" customHeight="1">
      <c r="A848" s="4"/>
      <c r="B848" s="14"/>
      <c r="C848" s="14"/>
      <c r="D848" s="14"/>
      <c r="E848" s="14"/>
      <c r="F848" s="14"/>
      <c r="G848" s="4"/>
      <c r="H848" s="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.75" customHeight="1">
      <c r="A849" s="4"/>
      <c r="B849" s="14"/>
      <c r="C849" s="14"/>
      <c r="D849" s="14"/>
      <c r="E849" s="14"/>
      <c r="F849" s="14"/>
      <c r="G849" s="4"/>
      <c r="H849" s="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.75" customHeight="1">
      <c r="A850" s="4"/>
      <c r="B850" s="14"/>
      <c r="C850" s="14"/>
      <c r="D850" s="14"/>
      <c r="E850" s="14"/>
      <c r="F850" s="14"/>
      <c r="G850" s="4"/>
      <c r="H850" s="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.75" customHeight="1">
      <c r="A851" s="4"/>
      <c r="B851" s="14"/>
      <c r="C851" s="14"/>
      <c r="D851" s="14"/>
      <c r="E851" s="14"/>
      <c r="F851" s="14"/>
      <c r="G851" s="4"/>
      <c r="H851" s="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.75" customHeight="1">
      <c r="A852" s="4"/>
      <c r="B852" s="14"/>
      <c r="C852" s="14"/>
      <c r="D852" s="14"/>
      <c r="E852" s="14"/>
      <c r="F852" s="14"/>
      <c r="G852" s="4"/>
      <c r="H852" s="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.75" customHeight="1">
      <c r="A853" s="4"/>
      <c r="B853" s="14"/>
      <c r="C853" s="14"/>
      <c r="D853" s="14"/>
      <c r="E853" s="14"/>
      <c r="F853" s="14"/>
      <c r="G853" s="4"/>
      <c r="H853" s="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.75" customHeight="1">
      <c r="A854" s="4"/>
      <c r="B854" s="14"/>
      <c r="C854" s="14"/>
      <c r="D854" s="14"/>
      <c r="E854" s="14"/>
      <c r="F854" s="14"/>
      <c r="G854" s="4"/>
      <c r="H854" s="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.75" customHeight="1">
      <c r="A855" s="4"/>
      <c r="B855" s="14"/>
      <c r="C855" s="14"/>
      <c r="D855" s="14"/>
      <c r="E855" s="14"/>
      <c r="F855" s="14"/>
      <c r="G855" s="4"/>
      <c r="H855" s="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.75" customHeight="1">
      <c r="A856" s="4"/>
      <c r="B856" s="14"/>
      <c r="C856" s="14"/>
      <c r="D856" s="14"/>
      <c r="E856" s="14"/>
      <c r="F856" s="14"/>
      <c r="G856" s="4"/>
      <c r="H856" s="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.75" customHeight="1">
      <c r="A857" s="4"/>
      <c r="B857" s="14"/>
      <c r="C857" s="14"/>
      <c r="D857" s="14"/>
      <c r="E857" s="14"/>
      <c r="F857" s="14"/>
      <c r="G857" s="4"/>
      <c r="H857" s="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.75" customHeight="1">
      <c r="A858" s="4"/>
      <c r="B858" s="14"/>
      <c r="C858" s="14"/>
      <c r="D858" s="14"/>
      <c r="E858" s="14"/>
      <c r="F858" s="14"/>
      <c r="G858" s="4"/>
      <c r="H858" s="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.75" customHeight="1">
      <c r="A859" s="4"/>
      <c r="B859" s="14"/>
      <c r="C859" s="14"/>
      <c r="D859" s="14"/>
      <c r="E859" s="14"/>
      <c r="F859" s="14"/>
      <c r="G859" s="4"/>
      <c r="H859" s="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.75" customHeight="1">
      <c r="A860" s="4"/>
      <c r="B860" s="14"/>
      <c r="C860" s="14"/>
      <c r="D860" s="14"/>
      <c r="E860" s="14"/>
      <c r="F860" s="14"/>
      <c r="G860" s="4"/>
      <c r="H860" s="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.75" customHeight="1">
      <c r="A861" s="4"/>
      <c r="B861" s="14"/>
      <c r="C861" s="14"/>
      <c r="D861" s="14"/>
      <c r="E861" s="14"/>
      <c r="F861" s="14"/>
      <c r="G861" s="4"/>
      <c r="H861" s="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.75" customHeight="1">
      <c r="A862" s="4"/>
      <c r="B862" s="14"/>
      <c r="C862" s="14"/>
      <c r="D862" s="14"/>
      <c r="E862" s="14"/>
      <c r="F862" s="14"/>
      <c r="G862" s="4"/>
      <c r="H862" s="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.75" customHeight="1">
      <c r="A863" s="4"/>
      <c r="B863" s="14"/>
      <c r="C863" s="14"/>
      <c r="D863" s="14"/>
      <c r="E863" s="14"/>
      <c r="F863" s="14"/>
      <c r="G863" s="4"/>
      <c r="H863" s="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.75" customHeight="1">
      <c r="A864" s="4"/>
      <c r="B864" s="14"/>
      <c r="C864" s="14"/>
      <c r="D864" s="14"/>
      <c r="E864" s="14"/>
      <c r="F864" s="14"/>
      <c r="G864" s="4"/>
      <c r="H864" s="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.75" customHeight="1">
      <c r="A865" s="4"/>
      <c r="B865" s="14"/>
      <c r="C865" s="14"/>
      <c r="D865" s="14"/>
      <c r="E865" s="14"/>
      <c r="F865" s="14"/>
      <c r="G865" s="4"/>
      <c r="H865" s="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.75" customHeight="1">
      <c r="A866" s="4"/>
      <c r="B866" s="14"/>
      <c r="C866" s="14"/>
      <c r="D866" s="14"/>
      <c r="E866" s="14"/>
      <c r="F866" s="14"/>
      <c r="G866" s="4"/>
      <c r="H866" s="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.75" customHeight="1">
      <c r="A867" s="4"/>
      <c r="B867" s="14"/>
      <c r="C867" s="14"/>
      <c r="D867" s="14"/>
      <c r="E867" s="14"/>
      <c r="F867" s="14"/>
      <c r="G867" s="4"/>
      <c r="H867" s="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.75" customHeight="1">
      <c r="A868" s="4"/>
      <c r="B868" s="14"/>
      <c r="C868" s="14"/>
      <c r="D868" s="14"/>
      <c r="E868" s="14"/>
      <c r="F868" s="14"/>
      <c r="G868" s="4"/>
      <c r="H868" s="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.75" customHeight="1">
      <c r="A869" s="4"/>
      <c r="B869" s="14"/>
      <c r="C869" s="14"/>
      <c r="D869" s="14"/>
      <c r="E869" s="14"/>
      <c r="F869" s="14"/>
      <c r="G869" s="4"/>
      <c r="H869" s="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.75" customHeight="1">
      <c r="A870" s="4"/>
      <c r="B870" s="14"/>
      <c r="C870" s="14"/>
      <c r="D870" s="14"/>
      <c r="E870" s="14"/>
      <c r="F870" s="14"/>
      <c r="G870" s="4"/>
      <c r="H870" s="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.75" customHeight="1">
      <c r="A871" s="4"/>
      <c r="B871" s="14"/>
      <c r="C871" s="14"/>
      <c r="D871" s="14"/>
      <c r="E871" s="14"/>
      <c r="F871" s="14"/>
      <c r="G871" s="4"/>
      <c r="H871" s="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.75" customHeight="1">
      <c r="A872" s="4"/>
      <c r="B872" s="14"/>
      <c r="C872" s="14"/>
      <c r="D872" s="14"/>
      <c r="E872" s="14"/>
      <c r="F872" s="14"/>
      <c r="G872" s="4"/>
      <c r="H872" s="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.75" customHeight="1">
      <c r="A873" s="4"/>
      <c r="B873" s="14"/>
      <c r="C873" s="14"/>
      <c r="D873" s="14"/>
      <c r="E873" s="14"/>
      <c r="F873" s="14"/>
      <c r="G873" s="4"/>
      <c r="H873" s="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.75" customHeight="1">
      <c r="A874" s="4"/>
      <c r="B874" s="14"/>
      <c r="C874" s="14"/>
      <c r="D874" s="14"/>
      <c r="E874" s="14"/>
      <c r="F874" s="14"/>
      <c r="G874" s="4"/>
      <c r="H874" s="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.75" customHeight="1">
      <c r="A875" s="4"/>
      <c r="B875" s="14"/>
      <c r="C875" s="14"/>
      <c r="D875" s="14"/>
      <c r="E875" s="14"/>
      <c r="F875" s="14"/>
      <c r="G875" s="4"/>
      <c r="H875" s="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.75" customHeight="1">
      <c r="A876" s="4"/>
      <c r="B876" s="14"/>
      <c r="C876" s="14"/>
      <c r="D876" s="14"/>
      <c r="E876" s="14"/>
      <c r="F876" s="14"/>
      <c r="G876" s="4"/>
      <c r="H876" s="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 customHeight="1">
      <c r="A877" s="4"/>
      <c r="B877" s="14"/>
      <c r="C877" s="14"/>
      <c r="D877" s="14"/>
      <c r="E877" s="14"/>
      <c r="F877" s="14"/>
      <c r="G877" s="4"/>
      <c r="H877" s="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 customHeight="1">
      <c r="A878" s="4"/>
      <c r="B878" s="14"/>
      <c r="C878" s="14"/>
      <c r="D878" s="14"/>
      <c r="E878" s="14"/>
      <c r="F878" s="14"/>
      <c r="G878" s="4"/>
      <c r="H878" s="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 customHeight="1">
      <c r="A879" s="4"/>
      <c r="B879" s="14"/>
      <c r="C879" s="14"/>
      <c r="D879" s="14"/>
      <c r="E879" s="14"/>
      <c r="F879" s="14"/>
      <c r="G879" s="4"/>
      <c r="H879" s="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 customHeight="1">
      <c r="A880" s="4"/>
      <c r="B880" s="14"/>
      <c r="C880" s="14"/>
      <c r="D880" s="14"/>
      <c r="E880" s="14"/>
      <c r="F880" s="14"/>
      <c r="G880" s="4"/>
      <c r="H880" s="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 customHeight="1">
      <c r="A881" s="4"/>
      <c r="B881" s="14"/>
      <c r="C881" s="14"/>
      <c r="D881" s="14"/>
      <c r="E881" s="14"/>
      <c r="F881" s="14"/>
      <c r="G881" s="4"/>
      <c r="H881" s="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 customHeight="1">
      <c r="A882" s="4"/>
      <c r="B882" s="14"/>
      <c r="C882" s="14"/>
      <c r="D882" s="14"/>
      <c r="E882" s="14"/>
      <c r="F882" s="14"/>
      <c r="G882" s="4"/>
      <c r="H882" s="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 customHeight="1">
      <c r="A883" s="4"/>
      <c r="B883" s="14"/>
      <c r="C883" s="14"/>
      <c r="D883" s="14"/>
      <c r="E883" s="14"/>
      <c r="F883" s="14"/>
      <c r="G883" s="4"/>
      <c r="H883" s="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 customHeight="1">
      <c r="A884" s="4"/>
      <c r="B884" s="14"/>
      <c r="C884" s="14"/>
      <c r="D884" s="14"/>
      <c r="E884" s="14"/>
      <c r="F884" s="14"/>
      <c r="G884" s="4"/>
      <c r="H884" s="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 customHeight="1">
      <c r="A885" s="4"/>
      <c r="B885" s="14"/>
      <c r="C885" s="14"/>
      <c r="D885" s="14"/>
      <c r="E885" s="14"/>
      <c r="F885" s="14"/>
      <c r="G885" s="4"/>
      <c r="H885" s="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 customHeight="1">
      <c r="A886" s="4"/>
      <c r="B886" s="14"/>
      <c r="C886" s="14"/>
      <c r="D886" s="14"/>
      <c r="E886" s="14"/>
      <c r="F886" s="14"/>
      <c r="G886" s="4"/>
      <c r="H886" s="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 customHeight="1">
      <c r="A887" s="4"/>
      <c r="B887" s="14"/>
      <c r="C887" s="14"/>
      <c r="D887" s="14"/>
      <c r="E887" s="14"/>
      <c r="F887" s="14"/>
      <c r="G887" s="4"/>
      <c r="H887" s="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 customHeight="1">
      <c r="A888" s="4"/>
      <c r="B888" s="14"/>
      <c r="C888" s="14"/>
      <c r="D888" s="14"/>
      <c r="E888" s="14"/>
      <c r="F888" s="14"/>
      <c r="G888" s="4"/>
      <c r="H888" s="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 customHeight="1">
      <c r="A889" s="4"/>
      <c r="B889" s="14"/>
      <c r="C889" s="14"/>
      <c r="D889" s="14"/>
      <c r="E889" s="14"/>
      <c r="F889" s="14"/>
      <c r="G889" s="4"/>
      <c r="H889" s="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 customHeight="1">
      <c r="A890" s="4"/>
      <c r="B890" s="14"/>
      <c r="C890" s="14"/>
      <c r="D890" s="14"/>
      <c r="E890" s="14"/>
      <c r="F890" s="14"/>
      <c r="G890" s="4"/>
      <c r="H890" s="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 customHeight="1">
      <c r="A891" s="4"/>
      <c r="B891" s="14"/>
      <c r="C891" s="14"/>
      <c r="D891" s="14"/>
      <c r="E891" s="14"/>
      <c r="F891" s="14"/>
      <c r="G891" s="4"/>
      <c r="H891" s="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 customHeight="1">
      <c r="A892" s="4"/>
      <c r="B892" s="14"/>
      <c r="C892" s="14"/>
      <c r="D892" s="14"/>
      <c r="E892" s="14"/>
      <c r="F892" s="14"/>
      <c r="G892" s="4"/>
      <c r="H892" s="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 customHeight="1">
      <c r="A893" s="4"/>
      <c r="B893" s="14"/>
      <c r="C893" s="14"/>
      <c r="D893" s="14"/>
      <c r="E893" s="14"/>
      <c r="F893" s="14"/>
      <c r="G893" s="4"/>
      <c r="H893" s="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 customHeight="1">
      <c r="A894" s="4"/>
      <c r="B894" s="14"/>
      <c r="C894" s="14"/>
      <c r="D894" s="14"/>
      <c r="E894" s="14"/>
      <c r="F894" s="14"/>
      <c r="G894" s="4"/>
      <c r="H894" s="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 customHeight="1">
      <c r="A895" s="4"/>
      <c r="B895" s="14"/>
      <c r="C895" s="14"/>
      <c r="D895" s="14"/>
      <c r="E895" s="14"/>
      <c r="F895" s="14"/>
      <c r="G895" s="4"/>
      <c r="H895" s="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 customHeight="1">
      <c r="A896" s="4"/>
      <c r="B896" s="14"/>
      <c r="C896" s="14"/>
      <c r="D896" s="14"/>
      <c r="E896" s="14"/>
      <c r="F896" s="14"/>
      <c r="G896" s="4"/>
      <c r="H896" s="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 customHeight="1">
      <c r="A897" s="4"/>
      <c r="B897" s="14"/>
      <c r="C897" s="14"/>
      <c r="D897" s="14"/>
      <c r="E897" s="14"/>
      <c r="F897" s="14"/>
      <c r="G897" s="4"/>
      <c r="H897" s="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 customHeight="1">
      <c r="A898" s="4"/>
      <c r="B898" s="14"/>
      <c r="C898" s="14"/>
      <c r="D898" s="14"/>
      <c r="E898" s="14"/>
      <c r="F898" s="14"/>
      <c r="G898" s="4"/>
      <c r="H898" s="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 customHeight="1">
      <c r="A899" s="4"/>
      <c r="B899" s="14"/>
      <c r="C899" s="14"/>
      <c r="D899" s="14"/>
      <c r="E899" s="14"/>
      <c r="F899" s="14"/>
      <c r="G899" s="4"/>
      <c r="H899" s="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 customHeight="1">
      <c r="A900" s="4"/>
      <c r="B900" s="14"/>
      <c r="C900" s="14"/>
      <c r="D900" s="14"/>
      <c r="E900" s="14"/>
      <c r="F900" s="14"/>
      <c r="G900" s="4"/>
      <c r="H900" s="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 customHeight="1">
      <c r="A901" s="4"/>
      <c r="B901" s="14"/>
      <c r="C901" s="14"/>
      <c r="D901" s="14"/>
      <c r="E901" s="14"/>
      <c r="F901" s="14"/>
      <c r="G901" s="4"/>
      <c r="H901" s="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 customHeight="1">
      <c r="A902" s="4"/>
      <c r="B902" s="14"/>
      <c r="C902" s="14"/>
      <c r="D902" s="14"/>
      <c r="E902" s="14"/>
      <c r="F902" s="14"/>
      <c r="G902" s="4"/>
      <c r="H902" s="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 customHeight="1">
      <c r="A903" s="4"/>
      <c r="B903" s="14"/>
      <c r="C903" s="14"/>
      <c r="D903" s="14"/>
      <c r="E903" s="14"/>
      <c r="F903" s="14"/>
      <c r="G903" s="4"/>
      <c r="H903" s="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 customHeight="1">
      <c r="A904" s="4"/>
      <c r="B904" s="14"/>
      <c r="C904" s="14"/>
      <c r="D904" s="14"/>
      <c r="E904" s="14"/>
      <c r="F904" s="14"/>
      <c r="G904" s="4"/>
      <c r="H904" s="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 customHeight="1">
      <c r="A905" s="4"/>
      <c r="B905" s="14"/>
      <c r="C905" s="14"/>
      <c r="D905" s="14"/>
      <c r="E905" s="14"/>
      <c r="F905" s="14"/>
      <c r="G905" s="4"/>
      <c r="H905" s="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 customHeight="1">
      <c r="A906" s="4"/>
      <c r="B906" s="14"/>
      <c r="C906" s="14"/>
      <c r="D906" s="14"/>
      <c r="E906" s="14"/>
      <c r="F906" s="14"/>
      <c r="G906" s="4"/>
      <c r="H906" s="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 customHeight="1">
      <c r="A907" s="4"/>
      <c r="B907" s="14"/>
      <c r="C907" s="14"/>
      <c r="D907" s="14"/>
      <c r="E907" s="14"/>
      <c r="F907" s="14"/>
      <c r="G907" s="4"/>
      <c r="H907" s="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 customHeight="1">
      <c r="A908" s="4"/>
      <c r="B908" s="14"/>
      <c r="C908" s="14"/>
      <c r="D908" s="14"/>
      <c r="E908" s="14"/>
      <c r="F908" s="14"/>
      <c r="G908" s="4"/>
      <c r="H908" s="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 customHeight="1">
      <c r="A909" s="4"/>
      <c r="B909" s="14"/>
      <c r="C909" s="14"/>
      <c r="D909" s="14"/>
      <c r="E909" s="14"/>
      <c r="F909" s="14"/>
      <c r="G909" s="4"/>
      <c r="H909" s="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 customHeight="1">
      <c r="A910" s="4"/>
      <c r="B910" s="14"/>
      <c r="C910" s="14"/>
      <c r="D910" s="14"/>
      <c r="E910" s="14"/>
      <c r="F910" s="14"/>
      <c r="G910" s="4"/>
      <c r="H910" s="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 customHeight="1">
      <c r="A911" s="4"/>
      <c r="B911" s="14"/>
      <c r="C911" s="14"/>
      <c r="D911" s="14"/>
      <c r="E911" s="14"/>
      <c r="F911" s="14"/>
      <c r="G911" s="4"/>
      <c r="H911" s="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 customHeight="1">
      <c r="A912" s="4"/>
      <c r="B912" s="14"/>
      <c r="C912" s="14"/>
      <c r="D912" s="14"/>
      <c r="E912" s="14"/>
      <c r="F912" s="14"/>
      <c r="G912" s="4"/>
      <c r="H912" s="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 customHeight="1">
      <c r="A913" s="4"/>
      <c r="B913" s="14"/>
      <c r="C913" s="14"/>
      <c r="D913" s="14"/>
      <c r="E913" s="14"/>
      <c r="F913" s="14"/>
      <c r="G913" s="4"/>
      <c r="H913" s="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 customHeight="1">
      <c r="A914" s="4"/>
      <c r="B914" s="14"/>
      <c r="C914" s="14"/>
      <c r="D914" s="14"/>
      <c r="E914" s="14"/>
      <c r="F914" s="14"/>
      <c r="G914" s="4"/>
      <c r="H914" s="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 customHeight="1">
      <c r="A915" s="4"/>
      <c r="B915" s="14"/>
      <c r="C915" s="14"/>
      <c r="D915" s="14"/>
      <c r="E915" s="14"/>
      <c r="F915" s="14"/>
      <c r="G915" s="4"/>
      <c r="H915" s="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 customHeight="1">
      <c r="A916" s="4"/>
      <c r="B916" s="14"/>
      <c r="C916" s="14"/>
      <c r="D916" s="14"/>
      <c r="E916" s="14"/>
      <c r="F916" s="14"/>
      <c r="G916" s="4"/>
      <c r="H916" s="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 customHeight="1">
      <c r="A917" s="4"/>
      <c r="B917" s="14"/>
      <c r="C917" s="14"/>
      <c r="D917" s="14"/>
      <c r="E917" s="14"/>
      <c r="F917" s="14"/>
      <c r="G917" s="4"/>
      <c r="H917" s="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 customHeight="1">
      <c r="A918" s="4"/>
      <c r="B918" s="14"/>
      <c r="C918" s="14"/>
      <c r="D918" s="14"/>
      <c r="E918" s="14"/>
      <c r="F918" s="14"/>
      <c r="G918" s="4"/>
      <c r="H918" s="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 customHeight="1">
      <c r="A919" s="4"/>
      <c r="B919" s="14"/>
      <c r="C919" s="14"/>
      <c r="D919" s="14"/>
      <c r="E919" s="14"/>
      <c r="F919" s="14"/>
      <c r="G919" s="4"/>
      <c r="H919" s="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 customHeight="1">
      <c r="A920" s="4"/>
      <c r="B920" s="14"/>
      <c r="C920" s="14"/>
      <c r="D920" s="14"/>
      <c r="E920" s="14"/>
      <c r="F920" s="14"/>
      <c r="G920" s="4"/>
      <c r="H920" s="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 customHeight="1">
      <c r="A921" s="4"/>
      <c r="B921" s="14"/>
      <c r="C921" s="14"/>
      <c r="D921" s="14"/>
      <c r="E921" s="14"/>
      <c r="F921" s="14"/>
      <c r="G921" s="4"/>
      <c r="H921" s="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 customHeight="1">
      <c r="A922" s="4"/>
      <c r="B922" s="14"/>
      <c r="C922" s="14"/>
      <c r="D922" s="14"/>
      <c r="E922" s="14"/>
      <c r="F922" s="14"/>
      <c r="G922" s="4"/>
      <c r="H922" s="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 customHeight="1">
      <c r="A923" s="4"/>
      <c r="B923" s="14"/>
      <c r="C923" s="14"/>
      <c r="D923" s="14"/>
      <c r="E923" s="14"/>
      <c r="F923" s="14"/>
      <c r="G923" s="4"/>
      <c r="H923" s="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 customHeight="1">
      <c r="A924" s="4"/>
      <c r="B924" s="14"/>
      <c r="C924" s="14"/>
      <c r="D924" s="14"/>
      <c r="E924" s="14"/>
      <c r="F924" s="14"/>
      <c r="G924" s="4"/>
      <c r="H924" s="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 customHeight="1">
      <c r="A925" s="4"/>
      <c r="B925" s="14"/>
      <c r="C925" s="14"/>
      <c r="D925" s="14"/>
      <c r="E925" s="14"/>
      <c r="F925" s="14"/>
      <c r="G925" s="4"/>
      <c r="H925" s="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 customHeight="1">
      <c r="A926" s="4"/>
      <c r="B926" s="14"/>
      <c r="C926" s="14"/>
      <c r="D926" s="14"/>
      <c r="E926" s="14"/>
      <c r="F926" s="14"/>
      <c r="G926" s="4"/>
      <c r="H926" s="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 customHeight="1">
      <c r="A927" s="4"/>
      <c r="B927" s="14"/>
      <c r="C927" s="14"/>
      <c r="D927" s="14"/>
      <c r="E927" s="14"/>
      <c r="F927" s="14"/>
      <c r="G927" s="4"/>
      <c r="H927" s="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 customHeight="1">
      <c r="A928" s="4"/>
      <c r="B928" s="14"/>
      <c r="C928" s="14"/>
      <c r="D928" s="14"/>
      <c r="E928" s="14"/>
      <c r="F928" s="14"/>
      <c r="G928" s="4"/>
      <c r="H928" s="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 customHeight="1">
      <c r="A929" s="4"/>
      <c r="B929" s="14"/>
      <c r="C929" s="14"/>
      <c r="D929" s="14"/>
      <c r="E929" s="14"/>
      <c r="F929" s="14"/>
      <c r="G929" s="4"/>
      <c r="H929" s="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 customHeight="1">
      <c r="A930" s="4"/>
      <c r="B930" s="14"/>
      <c r="C930" s="14"/>
      <c r="D930" s="14"/>
      <c r="E930" s="14"/>
      <c r="F930" s="14"/>
      <c r="G930" s="4"/>
      <c r="H930" s="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 customHeight="1">
      <c r="A931" s="4"/>
      <c r="B931" s="14"/>
      <c r="C931" s="14"/>
      <c r="D931" s="14"/>
      <c r="E931" s="14"/>
      <c r="F931" s="14"/>
      <c r="G931" s="4"/>
      <c r="H931" s="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 customHeight="1">
      <c r="A932" s="4"/>
      <c r="B932" s="14"/>
      <c r="C932" s="14"/>
      <c r="D932" s="14"/>
      <c r="E932" s="14"/>
      <c r="F932" s="14"/>
      <c r="G932" s="4"/>
      <c r="H932" s="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 customHeight="1">
      <c r="A933" s="4"/>
      <c r="B933" s="14"/>
      <c r="C933" s="14"/>
      <c r="D933" s="14"/>
      <c r="E933" s="14"/>
      <c r="F933" s="14"/>
      <c r="G933" s="4"/>
      <c r="H933" s="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 customHeight="1">
      <c r="A934" s="4"/>
      <c r="B934" s="14"/>
      <c r="C934" s="14"/>
      <c r="D934" s="14"/>
      <c r="E934" s="14"/>
      <c r="F934" s="14"/>
      <c r="G934" s="4"/>
      <c r="H934" s="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 customHeight="1">
      <c r="A935" s="4"/>
      <c r="B935" s="14"/>
      <c r="C935" s="14"/>
      <c r="D935" s="14"/>
      <c r="E935" s="14"/>
      <c r="F935" s="14"/>
      <c r="G935" s="4"/>
      <c r="H935" s="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 customHeight="1">
      <c r="A936" s="4"/>
      <c r="B936" s="14"/>
      <c r="C936" s="14"/>
      <c r="D936" s="14"/>
      <c r="E936" s="14"/>
      <c r="F936" s="14"/>
      <c r="G936" s="4"/>
      <c r="H936" s="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 customHeight="1">
      <c r="A937" s="4"/>
      <c r="B937" s="14"/>
      <c r="C937" s="14"/>
      <c r="D937" s="14"/>
      <c r="E937" s="14"/>
      <c r="F937" s="14"/>
      <c r="G937" s="4"/>
      <c r="H937" s="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 customHeight="1">
      <c r="A938" s="4"/>
      <c r="B938" s="14"/>
      <c r="C938" s="14"/>
      <c r="D938" s="14"/>
      <c r="E938" s="14"/>
      <c r="F938" s="14"/>
      <c r="G938" s="4"/>
      <c r="H938" s="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 customHeight="1">
      <c r="A939" s="4"/>
      <c r="B939" s="14"/>
      <c r="C939" s="14"/>
      <c r="D939" s="14"/>
      <c r="E939" s="14"/>
      <c r="F939" s="14"/>
      <c r="G939" s="4"/>
      <c r="H939" s="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 customHeight="1">
      <c r="A940" s="4"/>
      <c r="B940" s="14"/>
      <c r="C940" s="14"/>
      <c r="D940" s="14"/>
      <c r="E940" s="14"/>
      <c r="F940" s="14"/>
      <c r="G940" s="4"/>
      <c r="H940" s="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 customHeight="1">
      <c r="A941" s="4"/>
      <c r="B941" s="14"/>
      <c r="C941" s="14"/>
      <c r="D941" s="14"/>
      <c r="E941" s="14"/>
      <c r="F941" s="14"/>
      <c r="G941" s="4"/>
      <c r="H941" s="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 customHeight="1">
      <c r="A942" s="4"/>
      <c r="B942" s="14"/>
      <c r="C942" s="14"/>
      <c r="D942" s="14"/>
      <c r="E942" s="14"/>
      <c r="F942" s="14"/>
      <c r="G942" s="4"/>
      <c r="H942" s="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 customHeight="1">
      <c r="A943" s="4"/>
      <c r="B943" s="14"/>
      <c r="C943" s="14"/>
      <c r="D943" s="14"/>
      <c r="E943" s="14"/>
      <c r="F943" s="14"/>
      <c r="G943" s="4"/>
      <c r="H943" s="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 customHeight="1">
      <c r="A944" s="4"/>
      <c r="B944" s="14"/>
      <c r="C944" s="14"/>
      <c r="D944" s="14"/>
      <c r="E944" s="14"/>
      <c r="F944" s="14"/>
      <c r="G944" s="4"/>
      <c r="H944" s="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 customHeight="1">
      <c r="A945" s="4"/>
      <c r="B945" s="14"/>
      <c r="C945" s="14"/>
      <c r="D945" s="14"/>
      <c r="E945" s="14"/>
      <c r="F945" s="14"/>
      <c r="G945" s="4"/>
      <c r="H945" s="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 customHeight="1">
      <c r="A946" s="4"/>
      <c r="B946" s="14"/>
      <c r="C946" s="14"/>
      <c r="D946" s="14"/>
      <c r="E946" s="14"/>
      <c r="F946" s="14"/>
      <c r="G946" s="4"/>
      <c r="H946" s="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 customHeight="1">
      <c r="A947" s="4"/>
      <c r="B947" s="14"/>
      <c r="C947" s="14"/>
      <c r="D947" s="14"/>
      <c r="E947" s="14"/>
      <c r="F947" s="14"/>
      <c r="G947" s="4"/>
      <c r="H947" s="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 customHeight="1">
      <c r="A948" s="4"/>
      <c r="B948" s="14"/>
      <c r="C948" s="14"/>
      <c r="D948" s="14"/>
      <c r="E948" s="14"/>
      <c r="F948" s="14"/>
      <c r="G948" s="4"/>
      <c r="H948" s="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 customHeight="1">
      <c r="A949" s="4"/>
      <c r="B949" s="14"/>
      <c r="C949" s="14"/>
      <c r="D949" s="14"/>
      <c r="E949" s="14"/>
      <c r="F949" s="14"/>
      <c r="G949" s="4"/>
      <c r="H949" s="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 customHeight="1">
      <c r="A950" s="4"/>
      <c r="B950" s="14"/>
      <c r="C950" s="14"/>
      <c r="D950" s="14"/>
      <c r="E950" s="14"/>
      <c r="F950" s="14"/>
      <c r="G950" s="4"/>
      <c r="H950" s="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 customHeight="1">
      <c r="A951" s="4"/>
      <c r="B951" s="14"/>
      <c r="C951" s="14"/>
      <c r="D951" s="14"/>
      <c r="E951" s="14"/>
      <c r="F951" s="14"/>
      <c r="G951" s="4"/>
      <c r="H951" s="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 customHeight="1">
      <c r="A952" s="4"/>
      <c r="B952" s="14"/>
      <c r="C952" s="14"/>
      <c r="D952" s="14"/>
      <c r="E952" s="14"/>
      <c r="F952" s="14"/>
      <c r="G952" s="4"/>
      <c r="H952" s="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 customHeight="1">
      <c r="A953" s="4"/>
      <c r="B953" s="14"/>
      <c r="C953" s="14"/>
      <c r="D953" s="14"/>
      <c r="E953" s="14"/>
      <c r="F953" s="14"/>
      <c r="G953" s="4"/>
      <c r="H953" s="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 customHeight="1">
      <c r="A954" s="4"/>
      <c r="B954" s="14"/>
      <c r="C954" s="14"/>
      <c r="D954" s="14"/>
      <c r="E954" s="14"/>
      <c r="F954" s="14"/>
      <c r="G954" s="4"/>
      <c r="H954" s="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 customHeight="1">
      <c r="A955" s="4"/>
      <c r="B955" s="14"/>
      <c r="C955" s="14"/>
      <c r="D955" s="14"/>
      <c r="E955" s="14"/>
      <c r="F955" s="14"/>
      <c r="G955" s="4"/>
      <c r="H955" s="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 customHeight="1">
      <c r="A956" s="4"/>
      <c r="B956" s="14"/>
      <c r="C956" s="14"/>
      <c r="D956" s="14"/>
      <c r="E956" s="14"/>
      <c r="F956" s="14"/>
      <c r="G956" s="4"/>
      <c r="H956" s="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 customHeight="1">
      <c r="A957" s="4"/>
      <c r="B957" s="14"/>
      <c r="C957" s="14"/>
      <c r="D957" s="14"/>
      <c r="E957" s="14"/>
      <c r="F957" s="14"/>
      <c r="G957" s="4"/>
      <c r="H957" s="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 customHeight="1">
      <c r="A958" s="4"/>
      <c r="B958" s="14"/>
      <c r="C958" s="14"/>
      <c r="D958" s="14"/>
      <c r="E958" s="14"/>
      <c r="F958" s="14"/>
      <c r="G958" s="4"/>
      <c r="H958" s="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 customHeight="1">
      <c r="A959" s="4"/>
      <c r="B959" s="14"/>
      <c r="C959" s="14"/>
      <c r="D959" s="14"/>
      <c r="E959" s="14"/>
      <c r="F959" s="14"/>
      <c r="G959" s="4"/>
      <c r="H959" s="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 customHeight="1">
      <c r="A960" s="4"/>
      <c r="B960" s="14"/>
      <c r="C960" s="14"/>
      <c r="D960" s="14"/>
      <c r="E960" s="14"/>
      <c r="F960" s="14"/>
      <c r="G960" s="4"/>
      <c r="H960" s="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 customHeight="1">
      <c r="A961" s="4"/>
      <c r="B961" s="14"/>
      <c r="C961" s="14"/>
      <c r="D961" s="14"/>
      <c r="E961" s="14"/>
      <c r="F961" s="14"/>
      <c r="G961" s="4"/>
      <c r="H961" s="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 customHeight="1">
      <c r="A962" s="4"/>
      <c r="B962" s="14"/>
      <c r="C962" s="14"/>
      <c r="D962" s="14"/>
      <c r="E962" s="14"/>
      <c r="F962" s="14"/>
      <c r="G962" s="4"/>
      <c r="H962" s="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 customHeight="1">
      <c r="A963" s="4"/>
      <c r="B963" s="14"/>
      <c r="C963" s="14"/>
      <c r="D963" s="14"/>
      <c r="E963" s="14"/>
      <c r="F963" s="14"/>
      <c r="G963" s="4"/>
      <c r="H963" s="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 customHeight="1">
      <c r="A964" s="4"/>
      <c r="B964" s="14"/>
      <c r="C964" s="14"/>
      <c r="D964" s="14"/>
      <c r="E964" s="14"/>
      <c r="F964" s="14"/>
      <c r="G964" s="4"/>
      <c r="H964" s="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 customHeight="1">
      <c r="A965" s="4"/>
      <c r="B965" s="14"/>
      <c r="C965" s="14"/>
      <c r="D965" s="14"/>
      <c r="E965" s="14"/>
      <c r="F965" s="14"/>
      <c r="G965" s="4"/>
      <c r="H965" s="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 customHeight="1">
      <c r="A966" s="4"/>
      <c r="B966" s="14"/>
      <c r="C966" s="14"/>
      <c r="D966" s="14"/>
      <c r="E966" s="14"/>
      <c r="F966" s="14"/>
      <c r="G966" s="4"/>
      <c r="H966" s="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 customHeight="1">
      <c r="A967" s="4"/>
      <c r="B967" s="14"/>
      <c r="C967" s="14"/>
      <c r="D967" s="14"/>
      <c r="E967" s="14"/>
      <c r="F967" s="14"/>
      <c r="G967" s="4"/>
      <c r="H967" s="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 customHeight="1">
      <c r="A968" s="4"/>
      <c r="B968" s="14"/>
      <c r="C968" s="14"/>
      <c r="D968" s="14"/>
      <c r="E968" s="14"/>
      <c r="F968" s="14"/>
      <c r="G968" s="4"/>
      <c r="H968" s="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 customHeight="1">
      <c r="A969" s="4"/>
      <c r="B969" s="14"/>
      <c r="C969" s="14"/>
      <c r="D969" s="14"/>
      <c r="E969" s="14"/>
      <c r="F969" s="14"/>
      <c r="G969" s="4"/>
      <c r="H969" s="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 customHeight="1">
      <c r="A970" s="4"/>
      <c r="B970" s="14"/>
      <c r="C970" s="14"/>
      <c r="D970" s="14"/>
      <c r="E970" s="14"/>
      <c r="F970" s="14"/>
      <c r="G970" s="4"/>
      <c r="H970" s="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 customHeight="1">
      <c r="A971" s="4"/>
      <c r="B971" s="14"/>
      <c r="C971" s="14"/>
      <c r="D971" s="14"/>
      <c r="E971" s="14"/>
      <c r="F971" s="14"/>
      <c r="G971" s="4"/>
      <c r="H971" s="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 customHeight="1">
      <c r="A972" s="4"/>
      <c r="B972" s="14"/>
      <c r="C972" s="14"/>
      <c r="D972" s="14"/>
      <c r="E972" s="14"/>
      <c r="F972" s="14"/>
      <c r="G972" s="4"/>
      <c r="H972" s="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 customHeight="1">
      <c r="A973" s="4"/>
      <c r="B973" s="14"/>
      <c r="C973" s="14"/>
      <c r="D973" s="14"/>
      <c r="E973" s="14"/>
      <c r="F973" s="14"/>
      <c r="G973" s="4"/>
      <c r="H973" s="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 customHeight="1">
      <c r="A974" s="4"/>
      <c r="B974" s="14"/>
      <c r="C974" s="14"/>
      <c r="D974" s="14"/>
      <c r="E974" s="14"/>
      <c r="F974" s="14"/>
      <c r="G974" s="4"/>
      <c r="H974" s="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 customHeight="1">
      <c r="A975" s="4"/>
      <c r="B975" s="14"/>
      <c r="C975" s="14"/>
      <c r="D975" s="14"/>
      <c r="E975" s="14"/>
      <c r="F975" s="14"/>
      <c r="G975" s="4"/>
      <c r="H975" s="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 customHeight="1">
      <c r="A976" s="4"/>
      <c r="B976" s="14"/>
      <c r="C976" s="14"/>
      <c r="D976" s="14"/>
      <c r="E976" s="14"/>
      <c r="F976" s="14"/>
      <c r="G976" s="4"/>
      <c r="H976" s="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 customHeight="1">
      <c r="A977" s="4"/>
      <c r="B977" s="14"/>
      <c r="C977" s="14"/>
      <c r="D977" s="14"/>
      <c r="E977" s="14"/>
      <c r="F977" s="14"/>
      <c r="G977" s="4"/>
      <c r="H977" s="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 customHeight="1">
      <c r="A978" s="4"/>
      <c r="B978" s="14"/>
      <c r="C978" s="14"/>
      <c r="D978" s="14"/>
      <c r="E978" s="14"/>
      <c r="F978" s="14"/>
      <c r="G978" s="4"/>
      <c r="H978" s="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 customHeight="1">
      <c r="A979" s="4"/>
      <c r="B979" s="14"/>
      <c r="C979" s="14"/>
      <c r="D979" s="14"/>
      <c r="E979" s="14"/>
      <c r="F979" s="14"/>
      <c r="G979" s="4"/>
      <c r="H979" s="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 customHeight="1">
      <c r="A980" s="4"/>
      <c r="B980" s="14"/>
      <c r="C980" s="14"/>
      <c r="D980" s="14"/>
      <c r="E980" s="14"/>
      <c r="F980" s="14"/>
      <c r="G980" s="4"/>
      <c r="H980" s="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 customHeight="1">
      <c r="A981" s="4"/>
      <c r="B981" s="14"/>
      <c r="C981" s="14"/>
      <c r="D981" s="14"/>
      <c r="E981" s="14"/>
      <c r="F981" s="14"/>
      <c r="G981" s="4"/>
      <c r="H981" s="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 customHeight="1">
      <c r="A982" s="4"/>
      <c r="B982" s="14"/>
      <c r="C982" s="14"/>
      <c r="D982" s="14"/>
      <c r="E982" s="14"/>
      <c r="F982" s="14"/>
      <c r="G982" s="4"/>
      <c r="H982" s="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 customHeight="1">
      <c r="A983" s="4"/>
      <c r="B983" s="14"/>
      <c r="C983" s="14"/>
      <c r="D983" s="14"/>
      <c r="E983" s="14"/>
      <c r="F983" s="14"/>
      <c r="G983" s="4"/>
      <c r="H983" s="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 customHeight="1">
      <c r="A984" s="4"/>
      <c r="B984" s="14"/>
      <c r="C984" s="14"/>
      <c r="D984" s="14"/>
      <c r="E984" s="14"/>
      <c r="F984" s="14"/>
      <c r="G984" s="4"/>
      <c r="H984" s="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 customHeight="1">
      <c r="A985" s="4"/>
      <c r="B985" s="14"/>
      <c r="C985" s="14"/>
      <c r="D985" s="14"/>
      <c r="E985" s="14"/>
      <c r="F985" s="14"/>
      <c r="G985" s="4"/>
      <c r="H985" s="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 customHeight="1">
      <c r="A986" s="4"/>
      <c r="B986" s="14"/>
      <c r="C986" s="14"/>
      <c r="D986" s="14"/>
      <c r="E986" s="14"/>
      <c r="F986" s="14"/>
      <c r="G986" s="4"/>
      <c r="H986" s="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 customHeight="1">
      <c r="A987" s="4"/>
      <c r="B987" s="14"/>
      <c r="C987" s="14"/>
      <c r="D987" s="14"/>
      <c r="E987" s="14"/>
      <c r="F987" s="14"/>
      <c r="G987" s="4"/>
      <c r="H987" s="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 customHeight="1">
      <c r="A988" s="4"/>
      <c r="B988" s="14"/>
      <c r="C988" s="14"/>
      <c r="D988" s="14"/>
      <c r="E988" s="14"/>
      <c r="F988" s="14"/>
      <c r="G988" s="4"/>
      <c r="H988" s="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 customHeight="1">
      <c r="A989" s="4"/>
      <c r="B989" s="14"/>
      <c r="C989" s="14"/>
      <c r="D989" s="14"/>
      <c r="E989" s="14"/>
      <c r="F989" s="14"/>
      <c r="G989" s="4"/>
      <c r="H989" s="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 customHeight="1">
      <c r="A990" s="4"/>
      <c r="B990" s="14"/>
      <c r="C990" s="14"/>
      <c r="D990" s="14"/>
      <c r="E990" s="14"/>
      <c r="F990" s="14"/>
      <c r="G990" s="4"/>
      <c r="H990" s="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 customHeight="1">
      <c r="A991" s="4"/>
      <c r="B991" s="14"/>
      <c r="C991" s="14"/>
      <c r="D991" s="14"/>
      <c r="E991" s="14"/>
      <c r="F991" s="14"/>
      <c r="G991" s="4"/>
      <c r="H991" s="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 customHeight="1">
      <c r="A992" s="4"/>
      <c r="B992" s="14"/>
      <c r="C992" s="14"/>
      <c r="D992" s="14"/>
      <c r="E992" s="14"/>
      <c r="F992" s="14"/>
      <c r="G992" s="4"/>
      <c r="H992" s="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 customHeight="1">
      <c r="A993" s="4"/>
      <c r="B993" s="14"/>
      <c r="C993" s="14"/>
      <c r="D993" s="14"/>
      <c r="E993" s="14"/>
      <c r="F993" s="14"/>
      <c r="G993" s="4"/>
      <c r="H993" s="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 customHeight="1">
      <c r="A994" s="4"/>
      <c r="B994" s="14"/>
      <c r="C994" s="14"/>
      <c r="D994" s="14"/>
      <c r="E994" s="14"/>
      <c r="F994" s="14"/>
      <c r="G994" s="4"/>
      <c r="H994" s="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 customHeight="1">
      <c r="A995" s="4"/>
      <c r="B995" s="14"/>
      <c r="C995" s="14"/>
      <c r="D995" s="14"/>
      <c r="E995" s="14"/>
      <c r="F995" s="14"/>
      <c r="G995" s="4"/>
      <c r="H995" s="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 customHeight="1">
      <c r="A996" s="4"/>
      <c r="B996" s="14"/>
      <c r="C996" s="14"/>
      <c r="D996" s="14"/>
      <c r="E996" s="14"/>
      <c r="F996" s="14"/>
      <c r="G996" s="4"/>
      <c r="H996" s="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 customHeight="1">
      <c r="A997" s="4"/>
      <c r="B997" s="14"/>
      <c r="C997" s="14"/>
      <c r="D997" s="14"/>
      <c r="E997" s="14"/>
      <c r="F997" s="14"/>
      <c r="G997" s="4"/>
      <c r="H997" s="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2.75" customHeight="1">
      <c r="A998" s="4"/>
      <c r="B998" s="14"/>
      <c r="C998" s="14"/>
      <c r="D998" s="14"/>
      <c r="E998" s="14"/>
      <c r="F998" s="14"/>
      <c r="G998" s="4"/>
      <c r="H998" s="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2.75" customHeight="1">
      <c r="A999" s="4"/>
      <c r="B999" s="14"/>
      <c r="C999" s="14"/>
      <c r="D999" s="14"/>
      <c r="E999" s="14"/>
      <c r="F999" s="14"/>
      <c r="G999" s="4"/>
      <c r="H999" s="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2.75" customHeight="1">
      <c r="A1000" s="4"/>
      <c r="B1000" s="14"/>
      <c r="C1000" s="14"/>
      <c r="D1000" s="14"/>
      <c r="E1000" s="14"/>
      <c r="F1000" s="14"/>
      <c r="G1000" s="4"/>
      <c r="H1000" s="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2.75" customHeight="1">
      <c r="A1001" s="4"/>
      <c r="B1001" s="14"/>
      <c r="C1001" s="14"/>
      <c r="D1001" s="14"/>
      <c r="E1001" s="14"/>
      <c r="F1001" s="14"/>
      <c r="G1001" s="4"/>
      <c r="H1001" s="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spans="1:26" ht="12.75" customHeight="1">
      <c r="A1002" s="4"/>
      <c r="B1002" s="14"/>
      <c r="C1002" s="14"/>
      <c r="D1002" s="14"/>
      <c r="E1002" s="14"/>
      <c r="F1002" s="14"/>
      <c r="G1002" s="4"/>
      <c r="H1002" s="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 spans="1:26" ht="12.75" customHeight="1">
      <c r="A1003" s="4"/>
      <c r="B1003" s="14"/>
      <c r="C1003" s="14"/>
      <c r="D1003" s="14"/>
      <c r="E1003" s="14"/>
      <c r="F1003" s="14"/>
      <c r="G1003" s="4"/>
      <c r="H1003" s="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 spans="1:26" ht="12.75" customHeight="1">
      <c r="A1004" s="4"/>
      <c r="B1004" s="14"/>
      <c r="C1004" s="14"/>
      <c r="D1004" s="14"/>
      <c r="E1004" s="14"/>
      <c r="F1004" s="14"/>
      <c r="G1004" s="4"/>
      <c r="H1004" s="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 spans="1:26" ht="12.75" customHeight="1">
      <c r="A1005" s="4"/>
      <c r="B1005" s="14"/>
      <c r="C1005" s="14"/>
      <c r="D1005" s="14"/>
      <c r="E1005" s="14"/>
      <c r="F1005" s="14"/>
      <c r="G1005" s="4"/>
      <c r="H1005" s="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 spans="1:26" ht="12.75" customHeight="1">
      <c r="A1006" s="4"/>
      <c r="B1006" s="14"/>
      <c r="C1006" s="14"/>
      <c r="D1006" s="14"/>
      <c r="E1006" s="14"/>
      <c r="F1006" s="14"/>
      <c r="G1006" s="4"/>
      <c r="H1006" s="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 spans="1:26" ht="12.75" customHeight="1">
      <c r="A1007" s="4"/>
      <c r="B1007" s="14"/>
      <c r="C1007" s="14"/>
      <c r="D1007" s="14"/>
      <c r="E1007" s="14"/>
      <c r="F1007" s="14"/>
      <c r="G1007" s="4"/>
      <c r="H1007" s="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  <row r="1008" spans="1:26" ht="12.75" customHeight="1">
      <c r="A1008" s="4"/>
      <c r="B1008" s="14"/>
      <c r="C1008" s="14"/>
      <c r="D1008" s="14"/>
      <c r="E1008" s="14"/>
      <c r="F1008" s="14"/>
      <c r="G1008" s="4"/>
      <c r="H1008" s="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</row>
    <row r="1009" spans="1:26" ht="12.75" customHeight="1">
      <c r="A1009" s="4"/>
      <c r="B1009" s="14"/>
      <c r="C1009" s="14"/>
      <c r="D1009" s="14"/>
      <c r="E1009" s="14"/>
      <c r="F1009" s="14"/>
      <c r="G1009" s="4"/>
      <c r="H1009" s="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</row>
    <row r="1010" spans="1:26" ht="12.75" customHeight="1">
      <c r="A1010" s="4"/>
      <c r="B1010" s="14"/>
      <c r="C1010" s="14"/>
      <c r="D1010" s="14"/>
      <c r="E1010" s="14"/>
      <c r="F1010" s="14"/>
      <c r="G1010" s="4"/>
      <c r="H1010" s="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</row>
    <row r="1011" spans="1:26" ht="12.75" customHeight="1">
      <c r="A1011" s="4"/>
      <c r="B1011" s="14"/>
      <c r="C1011" s="14"/>
      <c r="D1011" s="14"/>
      <c r="E1011" s="14"/>
      <c r="F1011" s="14"/>
      <c r="G1011" s="4"/>
      <c r="H1011" s="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</row>
    <row r="1012" spans="1:26" ht="12.75" customHeight="1">
      <c r="A1012" s="4"/>
      <c r="B1012" s="14"/>
      <c r="C1012" s="14"/>
      <c r="D1012" s="14"/>
      <c r="E1012" s="14"/>
      <c r="F1012" s="14"/>
      <c r="G1012" s="4"/>
      <c r="H1012" s="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</row>
  </sheetData>
  <mergeCells count="10">
    <mergeCell ref="B1:L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pageMargins left="1.0527777777777778" right="1.0527777777777778" top="0.78749999999999998" bottom="0.78749999999999998" header="0" footer="0"/>
  <pageSetup paperSize="9" fitToHeight="0" orientation="landscape" r:id="rId1"/>
  <headerFooter>
    <oddHeader>&amp;C&amp;A</oddHeader>
    <oddFooter>&amp;CСтраница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V25"/>
  <sheetViews>
    <sheetView zoomScale="71" zoomScaleNormal="71" workbookViewId="0">
      <pane ySplit="4" topLeftCell="A5" activePane="bottomLeft" state="frozen"/>
      <selection pane="bottomLeft" activeCell="H25" sqref="H25"/>
    </sheetView>
  </sheetViews>
  <sheetFormatPr defaultColWidth="14.44140625" defaultRowHeight="15" customHeight="1"/>
  <cols>
    <col min="1" max="1" width="3.6640625" customWidth="1"/>
    <col min="2" max="2" width="29" customWidth="1"/>
    <col min="3" max="3" width="24.6640625" customWidth="1"/>
    <col min="4" max="4" width="22.44140625" customWidth="1"/>
    <col min="5" max="5" width="23.5546875" customWidth="1"/>
    <col min="6" max="6" width="15.109375" customWidth="1"/>
    <col min="7" max="7" width="13.88671875" customWidth="1"/>
    <col min="11" max="11" width="15.5546875" customWidth="1"/>
  </cols>
  <sheetData>
    <row r="1" spans="1:22" ht="21" customHeight="1">
      <c r="A1" s="104"/>
      <c r="B1" s="158" t="s">
        <v>1668</v>
      </c>
      <c r="C1" s="158"/>
      <c r="D1" s="158"/>
      <c r="E1" s="158"/>
      <c r="F1" s="158"/>
      <c r="G1" s="158"/>
      <c r="H1" s="158"/>
      <c r="I1" s="158"/>
      <c r="J1" s="104"/>
      <c r="K1" s="104"/>
    </row>
    <row r="2" spans="1:22" ht="27.75" customHeight="1">
      <c r="A2" s="175" t="s">
        <v>0</v>
      </c>
      <c r="B2" s="175" t="s">
        <v>1</v>
      </c>
      <c r="C2" s="175" t="s">
        <v>245</v>
      </c>
      <c r="D2" s="175" t="s">
        <v>854</v>
      </c>
      <c r="E2" s="175" t="s">
        <v>855</v>
      </c>
      <c r="F2" s="175" t="s">
        <v>246</v>
      </c>
      <c r="G2" s="175" t="s">
        <v>6</v>
      </c>
      <c r="H2" s="175" t="s">
        <v>7</v>
      </c>
      <c r="I2" s="176" t="s">
        <v>247</v>
      </c>
      <c r="J2" s="155"/>
      <c r="K2" s="156"/>
    </row>
    <row r="3" spans="1:22" ht="31.2">
      <c r="A3" s="152"/>
      <c r="B3" s="152"/>
      <c r="C3" s="152"/>
      <c r="D3" s="152"/>
      <c r="E3" s="152"/>
      <c r="F3" s="152"/>
      <c r="G3" s="152"/>
      <c r="H3" s="152"/>
      <c r="I3" s="68" t="s">
        <v>248</v>
      </c>
      <c r="J3" s="68" t="s">
        <v>249</v>
      </c>
      <c r="K3" s="68" t="s">
        <v>250</v>
      </c>
    </row>
    <row r="4" spans="1:22" ht="26.25" customHeight="1">
      <c r="A4" s="153"/>
      <c r="B4" s="153"/>
      <c r="C4" s="153"/>
      <c r="D4" s="153"/>
      <c r="E4" s="153"/>
      <c r="F4" s="153"/>
      <c r="G4" s="153"/>
      <c r="H4" s="153"/>
      <c r="I4" s="68" t="s">
        <v>340</v>
      </c>
      <c r="J4" s="68" t="s">
        <v>340</v>
      </c>
      <c r="K4" s="68" t="s">
        <v>340</v>
      </c>
    </row>
    <row r="5" spans="1:22" ht="31.2">
      <c r="A5" s="105">
        <v>1</v>
      </c>
      <c r="B5" s="80" t="s">
        <v>1361</v>
      </c>
      <c r="C5" s="80" t="s">
        <v>1362</v>
      </c>
      <c r="D5" s="105" t="s">
        <v>1363</v>
      </c>
      <c r="E5" s="80" t="s">
        <v>1364</v>
      </c>
      <c r="F5" s="80">
        <v>2022</v>
      </c>
      <c r="G5" s="81">
        <v>180</v>
      </c>
      <c r="H5" s="80" t="s">
        <v>1365</v>
      </c>
      <c r="I5" s="82">
        <v>6160.9260000000004</v>
      </c>
      <c r="J5" s="83">
        <v>3080.4630000000002</v>
      </c>
      <c r="K5" s="106">
        <f t="shared" ref="K5:K13" si="0">I5-J5</f>
        <v>3080.4630000000002</v>
      </c>
    </row>
    <row r="6" spans="1:22" ht="31.2">
      <c r="A6" s="105">
        <v>2</v>
      </c>
      <c r="B6" s="80" t="s">
        <v>1300</v>
      </c>
      <c r="C6" s="80" t="s">
        <v>1366</v>
      </c>
      <c r="D6" s="105" t="s">
        <v>1367</v>
      </c>
      <c r="E6" s="80" t="s">
        <v>1368</v>
      </c>
      <c r="F6" s="80">
        <v>2022</v>
      </c>
      <c r="G6" s="81">
        <v>70</v>
      </c>
      <c r="H6" s="80" t="s">
        <v>27</v>
      </c>
      <c r="I6" s="83">
        <v>2029.443</v>
      </c>
      <c r="J6" s="83">
        <v>1994.443</v>
      </c>
      <c r="K6" s="107">
        <f t="shared" si="0"/>
        <v>35</v>
      </c>
    </row>
    <row r="7" spans="1:22" ht="31.2">
      <c r="A7" s="105">
        <v>3</v>
      </c>
      <c r="B7" s="37" t="s">
        <v>1490</v>
      </c>
      <c r="C7" s="108" t="s">
        <v>1369</v>
      </c>
      <c r="D7" s="105" t="s">
        <v>1370</v>
      </c>
      <c r="E7" s="108" t="s">
        <v>1370</v>
      </c>
      <c r="F7" s="80">
        <v>2022</v>
      </c>
      <c r="G7" s="109" t="s">
        <v>1371</v>
      </c>
      <c r="H7" s="108" t="s">
        <v>12</v>
      </c>
      <c r="I7" s="82">
        <v>1325</v>
      </c>
      <c r="J7" s="110">
        <v>285</v>
      </c>
      <c r="K7" s="106">
        <f t="shared" si="0"/>
        <v>1040</v>
      </c>
    </row>
    <row r="8" spans="1:22" ht="31.2">
      <c r="A8" s="105">
        <v>4</v>
      </c>
      <c r="B8" s="80" t="s">
        <v>1372</v>
      </c>
      <c r="C8" s="108" t="s">
        <v>1373</v>
      </c>
      <c r="D8" s="80" t="s">
        <v>1374</v>
      </c>
      <c r="E8" s="108" t="s">
        <v>1375</v>
      </c>
      <c r="F8" s="80">
        <v>2022</v>
      </c>
      <c r="G8" s="81">
        <v>95</v>
      </c>
      <c r="H8" s="108" t="s">
        <v>12</v>
      </c>
      <c r="I8" s="82">
        <v>23714.578000000001</v>
      </c>
      <c r="J8" s="110">
        <v>13024.317999999999</v>
      </c>
      <c r="K8" s="106">
        <f t="shared" si="0"/>
        <v>10690.260000000002</v>
      </c>
    </row>
    <row r="9" spans="1:22" ht="30.75" customHeight="1">
      <c r="A9" s="105">
        <v>5</v>
      </c>
      <c r="B9" s="80" t="s">
        <v>1092</v>
      </c>
      <c r="C9" s="108" t="s">
        <v>1376</v>
      </c>
      <c r="D9" s="80" t="s">
        <v>1377</v>
      </c>
      <c r="E9" s="108" t="s">
        <v>1378</v>
      </c>
      <c r="F9" s="80">
        <v>2022</v>
      </c>
      <c r="G9" s="81">
        <v>20</v>
      </c>
      <c r="H9" s="108" t="s">
        <v>12</v>
      </c>
      <c r="I9" s="82">
        <v>1489.95</v>
      </c>
      <c r="J9" s="110">
        <v>1489.95</v>
      </c>
      <c r="K9" s="106" t="s">
        <v>1466</v>
      </c>
    </row>
    <row r="10" spans="1:22" ht="31.2">
      <c r="A10" s="105">
        <v>6</v>
      </c>
      <c r="B10" s="80" t="s">
        <v>1379</v>
      </c>
      <c r="C10" s="108" t="s">
        <v>1380</v>
      </c>
      <c r="D10" s="80" t="s">
        <v>1381</v>
      </c>
      <c r="E10" s="108" t="s">
        <v>1381</v>
      </c>
      <c r="F10" s="80">
        <v>2022</v>
      </c>
      <c r="G10" s="81">
        <v>105</v>
      </c>
      <c r="H10" s="108" t="s">
        <v>27</v>
      </c>
      <c r="I10" s="82">
        <v>3631.3</v>
      </c>
      <c r="J10" s="110">
        <v>3631.3</v>
      </c>
      <c r="K10" s="106" t="s">
        <v>1466</v>
      </c>
    </row>
    <row r="11" spans="1:22" ht="42.75" customHeight="1">
      <c r="A11" s="105">
        <v>7</v>
      </c>
      <c r="B11" s="80" t="s">
        <v>1382</v>
      </c>
      <c r="C11" s="108" t="s">
        <v>1383</v>
      </c>
      <c r="D11" s="80" t="s">
        <v>1384</v>
      </c>
      <c r="E11" s="108" t="s">
        <v>1385</v>
      </c>
      <c r="F11" s="80">
        <v>2022</v>
      </c>
      <c r="G11" s="81">
        <v>24</v>
      </c>
      <c r="H11" s="108" t="s">
        <v>27</v>
      </c>
      <c r="I11" s="82">
        <v>800</v>
      </c>
      <c r="J11" s="110">
        <v>800</v>
      </c>
      <c r="K11" s="106" t="s">
        <v>1466</v>
      </c>
    </row>
    <row r="12" spans="1:22" ht="62.4">
      <c r="A12" s="105">
        <v>8</v>
      </c>
      <c r="B12" s="37" t="s">
        <v>786</v>
      </c>
      <c r="C12" s="108" t="s">
        <v>1386</v>
      </c>
      <c r="D12" s="80" t="s">
        <v>1387</v>
      </c>
      <c r="E12" s="108" t="s">
        <v>1388</v>
      </c>
      <c r="F12" s="80">
        <v>2022</v>
      </c>
      <c r="G12" s="81">
        <v>605</v>
      </c>
      <c r="H12" s="108" t="s">
        <v>1365</v>
      </c>
      <c r="I12" s="82">
        <v>28076.036</v>
      </c>
      <c r="J12" s="110">
        <v>12096.486000000001</v>
      </c>
      <c r="K12" s="106">
        <f t="shared" si="0"/>
        <v>15979.55</v>
      </c>
    </row>
    <row r="13" spans="1:22" ht="35.25" customHeight="1">
      <c r="A13" s="105">
        <v>9</v>
      </c>
      <c r="B13" s="80" t="s">
        <v>1389</v>
      </c>
      <c r="C13" s="108" t="s">
        <v>1390</v>
      </c>
      <c r="D13" s="80" t="s">
        <v>1391</v>
      </c>
      <c r="E13" s="108" t="s">
        <v>1392</v>
      </c>
      <c r="F13" s="80">
        <v>2022</v>
      </c>
      <c r="G13" s="81">
        <v>90</v>
      </c>
      <c r="H13" s="108" t="s">
        <v>12</v>
      </c>
      <c r="I13" s="82">
        <v>13980.1</v>
      </c>
      <c r="J13" s="110">
        <v>9786.07</v>
      </c>
      <c r="K13" s="106">
        <f t="shared" si="0"/>
        <v>4194.0300000000007</v>
      </c>
    </row>
    <row r="14" spans="1:22" ht="46.8">
      <c r="A14" s="105">
        <v>10</v>
      </c>
      <c r="B14" s="80" t="s">
        <v>1393</v>
      </c>
      <c r="C14" s="108" t="s">
        <v>1394</v>
      </c>
      <c r="D14" s="80" t="s">
        <v>1395</v>
      </c>
      <c r="E14" s="108" t="s">
        <v>1396</v>
      </c>
      <c r="F14" s="80">
        <v>2022</v>
      </c>
      <c r="G14" s="81">
        <v>96</v>
      </c>
      <c r="H14" s="108" t="s">
        <v>12</v>
      </c>
      <c r="I14" s="82">
        <v>17000</v>
      </c>
      <c r="J14" s="110">
        <v>8500</v>
      </c>
      <c r="K14" s="106">
        <v>8500</v>
      </c>
      <c r="L14" s="23"/>
      <c r="M14" s="24"/>
      <c r="N14" s="25"/>
      <c r="O14" s="26"/>
      <c r="P14" s="27"/>
      <c r="Q14" s="28"/>
      <c r="R14" s="29"/>
      <c r="S14" s="27"/>
      <c r="T14" s="27"/>
      <c r="U14" s="30"/>
      <c r="V14" s="31"/>
    </row>
    <row r="15" spans="1:22" ht="31.2">
      <c r="A15" s="105">
        <v>11</v>
      </c>
      <c r="B15" s="37" t="s">
        <v>1491</v>
      </c>
      <c r="C15" s="108" t="s">
        <v>1397</v>
      </c>
      <c r="D15" s="108" t="s">
        <v>1398</v>
      </c>
      <c r="E15" s="108" t="s">
        <v>1398</v>
      </c>
      <c r="F15" s="80">
        <v>2022</v>
      </c>
      <c r="G15" s="81">
        <v>20</v>
      </c>
      <c r="H15" s="108" t="s">
        <v>1399</v>
      </c>
      <c r="I15" s="82">
        <v>2043.85</v>
      </c>
      <c r="J15" s="110">
        <v>2000</v>
      </c>
      <c r="K15" s="106">
        <f t="shared" ref="K15:K23" si="1">I15-J15</f>
        <v>43.849999999999909</v>
      </c>
      <c r="L15" s="23"/>
      <c r="M15" s="24"/>
      <c r="N15" s="25"/>
      <c r="O15" s="26"/>
      <c r="P15" s="27"/>
      <c r="Q15" s="28"/>
      <c r="R15" s="29"/>
      <c r="S15" s="27"/>
      <c r="T15" s="27"/>
      <c r="U15" s="30"/>
      <c r="V15" s="31"/>
    </row>
    <row r="16" spans="1:22" ht="43.5" customHeight="1">
      <c r="A16" s="105">
        <v>12</v>
      </c>
      <c r="B16" s="80" t="s">
        <v>1400</v>
      </c>
      <c r="C16" s="108" t="s">
        <v>1401</v>
      </c>
      <c r="D16" s="108" t="s">
        <v>1402</v>
      </c>
      <c r="E16" s="108" t="s">
        <v>1402</v>
      </c>
      <c r="F16" s="80">
        <v>2022</v>
      </c>
      <c r="G16" s="81">
        <v>80</v>
      </c>
      <c r="H16" s="108" t="s">
        <v>27</v>
      </c>
      <c r="I16" s="82">
        <v>2000</v>
      </c>
      <c r="J16" s="110">
        <v>2000</v>
      </c>
      <c r="K16" s="106" t="s">
        <v>1466</v>
      </c>
      <c r="L16" s="23"/>
      <c r="M16" s="24"/>
      <c r="N16" s="25"/>
      <c r="O16" s="26"/>
      <c r="P16" s="27"/>
      <c r="Q16" s="28"/>
      <c r="R16" s="29"/>
      <c r="S16" s="27"/>
      <c r="T16" s="27"/>
      <c r="U16" s="30"/>
      <c r="V16" s="31"/>
    </row>
    <row r="17" spans="1:22" ht="37.5" customHeight="1">
      <c r="A17" s="105">
        <v>13</v>
      </c>
      <c r="B17" s="80" t="s">
        <v>1403</v>
      </c>
      <c r="C17" s="108" t="s">
        <v>1404</v>
      </c>
      <c r="D17" s="108" t="s">
        <v>1405</v>
      </c>
      <c r="E17" s="108" t="s">
        <v>1405</v>
      </c>
      <c r="F17" s="80">
        <v>2022</v>
      </c>
      <c r="G17" s="81">
        <v>100</v>
      </c>
      <c r="H17" s="108" t="s">
        <v>873</v>
      </c>
      <c r="I17" s="82">
        <v>14192.401</v>
      </c>
      <c r="J17" s="110">
        <v>11912.180990000001</v>
      </c>
      <c r="K17" s="106">
        <f t="shared" si="1"/>
        <v>2280.2200099999991</v>
      </c>
      <c r="L17" s="23"/>
      <c r="M17" s="24"/>
      <c r="N17" s="25"/>
      <c r="O17" s="26"/>
      <c r="P17" s="27"/>
      <c r="Q17" s="28"/>
      <c r="R17" s="29"/>
      <c r="S17" s="27"/>
      <c r="T17" s="27"/>
      <c r="U17" s="30"/>
      <c r="V17" s="31"/>
    </row>
    <row r="18" spans="1:22" ht="31.2">
      <c r="A18" s="105">
        <v>14</v>
      </c>
      <c r="B18" s="37" t="s">
        <v>1492</v>
      </c>
      <c r="C18" s="108" t="s">
        <v>1406</v>
      </c>
      <c r="D18" s="80" t="s">
        <v>1407</v>
      </c>
      <c r="E18" s="108" t="s">
        <v>1408</v>
      </c>
      <c r="F18" s="80">
        <v>2022</v>
      </c>
      <c r="G18" s="81">
        <v>80</v>
      </c>
      <c r="H18" s="108" t="s">
        <v>27</v>
      </c>
      <c r="I18" s="82">
        <v>1954.106</v>
      </c>
      <c r="J18" s="110">
        <v>1954.106</v>
      </c>
      <c r="K18" s="106" t="s">
        <v>1466</v>
      </c>
      <c r="L18" s="23"/>
      <c r="M18" s="24"/>
      <c r="N18" s="25"/>
      <c r="O18" s="26"/>
      <c r="P18" s="27"/>
      <c r="Q18" s="28"/>
      <c r="R18" s="29"/>
      <c r="S18" s="27"/>
      <c r="T18" s="27"/>
      <c r="U18" s="30"/>
      <c r="V18" s="31"/>
    </row>
    <row r="19" spans="1:22" ht="46.8">
      <c r="A19" s="105">
        <v>15</v>
      </c>
      <c r="B19" s="80" t="s">
        <v>1409</v>
      </c>
      <c r="C19" s="108" t="s">
        <v>1410</v>
      </c>
      <c r="D19" s="80" t="s">
        <v>1411</v>
      </c>
      <c r="E19" s="108" t="s">
        <v>1412</v>
      </c>
      <c r="F19" s="80">
        <v>2022</v>
      </c>
      <c r="G19" s="81">
        <v>25</v>
      </c>
      <c r="H19" s="108" t="s">
        <v>12</v>
      </c>
      <c r="I19" s="82">
        <v>1497.7850000000001</v>
      </c>
      <c r="J19" s="110">
        <v>1497.7850000000001</v>
      </c>
      <c r="K19" s="106" t="s">
        <v>1466</v>
      </c>
      <c r="L19" s="23"/>
      <c r="M19" s="24"/>
      <c r="N19" s="25"/>
      <c r="O19" s="26"/>
      <c r="P19" s="27"/>
      <c r="Q19" s="28"/>
      <c r="R19" s="29"/>
      <c r="S19" s="27"/>
      <c r="T19" s="27"/>
      <c r="U19" s="30"/>
      <c r="V19" s="31"/>
    </row>
    <row r="20" spans="1:22" ht="46.8">
      <c r="A20" s="105">
        <v>16</v>
      </c>
      <c r="B20" s="37" t="s">
        <v>1493</v>
      </c>
      <c r="C20" s="108" t="s">
        <v>1413</v>
      </c>
      <c r="D20" s="80" t="s">
        <v>1414</v>
      </c>
      <c r="E20" s="108" t="s">
        <v>1415</v>
      </c>
      <c r="F20" s="80">
        <v>2022</v>
      </c>
      <c r="G20" s="81">
        <v>10</v>
      </c>
      <c r="H20" s="108" t="s">
        <v>12</v>
      </c>
      <c r="I20" s="82">
        <v>1688</v>
      </c>
      <c r="J20" s="110">
        <v>1493.9</v>
      </c>
      <c r="K20" s="106">
        <f t="shared" si="1"/>
        <v>194.09999999999991</v>
      </c>
      <c r="L20" s="23"/>
      <c r="M20" s="24"/>
      <c r="N20" s="25"/>
      <c r="O20" s="26"/>
      <c r="P20" s="27"/>
      <c r="Q20" s="28"/>
      <c r="R20" s="29"/>
      <c r="S20" s="27"/>
      <c r="T20" s="27"/>
      <c r="U20" s="30"/>
      <c r="V20" s="31"/>
    </row>
    <row r="21" spans="1:22" ht="31.2">
      <c r="A21" s="105">
        <v>17</v>
      </c>
      <c r="B21" s="80" t="s">
        <v>1416</v>
      </c>
      <c r="C21" s="108" t="s">
        <v>1417</v>
      </c>
      <c r="D21" s="108" t="s">
        <v>1418</v>
      </c>
      <c r="E21" s="108" t="s">
        <v>1418</v>
      </c>
      <c r="F21" s="80">
        <v>2022</v>
      </c>
      <c r="G21" s="81">
        <v>110</v>
      </c>
      <c r="H21" s="108" t="s">
        <v>12</v>
      </c>
      <c r="I21" s="82">
        <v>28544.846000000001</v>
      </c>
      <c r="J21" s="110">
        <v>19977.605</v>
      </c>
      <c r="K21" s="106">
        <f t="shared" si="1"/>
        <v>8567.2410000000018</v>
      </c>
      <c r="L21" s="23"/>
      <c r="M21" s="24"/>
      <c r="N21" s="25"/>
      <c r="O21" s="26"/>
      <c r="P21" s="27"/>
      <c r="Q21" s="28"/>
      <c r="R21" s="29"/>
      <c r="S21" s="27"/>
      <c r="T21" s="27"/>
      <c r="U21" s="30"/>
      <c r="V21" s="31"/>
    </row>
    <row r="22" spans="1:22" ht="31.2">
      <c r="A22" s="105">
        <v>18</v>
      </c>
      <c r="B22" s="37" t="s">
        <v>1494</v>
      </c>
      <c r="C22" s="111" t="s">
        <v>1419</v>
      </c>
      <c r="D22" s="111" t="s">
        <v>1420</v>
      </c>
      <c r="E22" s="111" t="s">
        <v>1420</v>
      </c>
      <c r="F22" s="80">
        <v>2022</v>
      </c>
      <c r="G22" s="112">
        <v>20</v>
      </c>
      <c r="H22" s="111" t="s">
        <v>12</v>
      </c>
      <c r="I22" s="106">
        <v>1992.0250000000001</v>
      </c>
      <c r="J22" s="113">
        <v>1992.0250000000001</v>
      </c>
      <c r="K22" s="106" t="s">
        <v>1466</v>
      </c>
    </row>
    <row r="23" spans="1:22" ht="46.8">
      <c r="A23" s="40">
        <v>19</v>
      </c>
      <c r="B23" s="37" t="s">
        <v>1495</v>
      </c>
      <c r="C23" s="114" t="s">
        <v>1421</v>
      </c>
      <c r="D23" s="40" t="s">
        <v>1422</v>
      </c>
      <c r="E23" s="40" t="s">
        <v>1423</v>
      </c>
      <c r="F23" s="80">
        <v>2022</v>
      </c>
      <c r="G23" s="90">
        <v>90</v>
      </c>
      <c r="H23" s="40" t="s">
        <v>12</v>
      </c>
      <c r="I23" s="74">
        <v>31250</v>
      </c>
      <c r="J23" s="93">
        <v>25000</v>
      </c>
      <c r="K23" s="75">
        <f t="shared" si="1"/>
        <v>6250</v>
      </c>
    </row>
    <row r="24" spans="1:22" ht="62.4">
      <c r="A24" s="47">
        <v>20</v>
      </c>
      <c r="B24" s="47" t="s">
        <v>1393</v>
      </c>
      <c r="C24" s="115" t="s">
        <v>1424</v>
      </c>
      <c r="D24" s="47" t="s">
        <v>1425</v>
      </c>
      <c r="E24" s="36" t="s">
        <v>1426</v>
      </c>
      <c r="F24" s="80">
        <v>2022</v>
      </c>
      <c r="G24" s="47">
        <v>100</v>
      </c>
      <c r="H24" s="47" t="s">
        <v>12</v>
      </c>
      <c r="I24" s="116">
        <v>8125</v>
      </c>
      <c r="J24" s="74">
        <v>6500</v>
      </c>
      <c r="K24" s="117" t="s">
        <v>1427</v>
      </c>
    </row>
    <row r="25" spans="1:22" ht="25.5" customHeight="1">
      <c r="A25" s="47">
        <v>21</v>
      </c>
      <c r="B25" s="47" t="s">
        <v>1428</v>
      </c>
      <c r="C25" s="115" t="s">
        <v>1429</v>
      </c>
      <c r="D25" s="36" t="s">
        <v>1430</v>
      </c>
      <c r="E25" s="36" t="s">
        <v>1430</v>
      </c>
      <c r="F25" s="80">
        <v>2022</v>
      </c>
      <c r="G25" s="47">
        <v>87</v>
      </c>
      <c r="H25" s="47" t="s">
        <v>27</v>
      </c>
      <c r="I25" s="116">
        <v>22739.1</v>
      </c>
      <c r="J25" s="74">
        <v>1506.7</v>
      </c>
      <c r="K25" s="117">
        <v>21232.403999999999</v>
      </c>
    </row>
  </sheetData>
  <mergeCells count="10">
    <mergeCell ref="B1:I1"/>
    <mergeCell ref="H2:H4"/>
    <mergeCell ref="I2:K2"/>
    <mergeCell ref="A2:A4"/>
    <mergeCell ref="B2:B4"/>
    <mergeCell ref="C2:C4"/>
    <mergeCell ref="D2:D4"/>
    <mergeCell ref="E2:E4"/>
    <mergeCell ref="F2:F4"/>
    <mergeCell ref="G2:G4"/>
  </mergeCells>
  <hyperlinks>
    <hyperlink ref="C21" r:id="rId1" xr:uid="{00000000-0004-0000-0B00-000000000000}"/>
    <hyperlink ref="C22" r:id="rId2" xr:uid="{00000000-0004-0000-0B00-000001000000}"/>
    <hyperlink ref="C25" r:id="rId3" xr:uid="{00000000-0004-0000-0B00-000002000000}"/>
  </hyperlinks>
  <pageMargins left="0.7" right="0.7" top="0.75" bottom="0.75" header="0.3" footer="0.3"/>
  <pageSetup paperSize="9" orientation="portrait" horizontalDpi="1200" verticalDpi="0"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Z10"/>
  <sheetViews>
    <sheetView workbookViewId="0">
      <selection activeCell="M15" sqref="M15:M16"/>
    </sheetView>
  </sheetViews>
  <sheetFormatPr defaultColWidth="14.44140625" defaultRowHeight="15" customHeight="1"/>
  <cols>
    <col min="1" max="1" width="3.44140625" customWidth="1"/>
    <col min="2" max="2" width="22.88671875" customWidth="1"/>
    <col min="3" max="3" width="23.88671875" customWidth="1"/>
    <col min="4" max="4" width="21" customWidth="1"/>
    <col min="5" max="5" width="19.109375" customWidth="1"/>
    <col min="6" max="7" width="13.5546875" customWidth="1"/>
    <col min="8" max="8" width="12.88671875" customWidth="1"/>
  </cols>
  <sheetData>
    <row r="1" spans="1:26" ht="23.25" customHeight="1">
      <c r="A1" s="104"/>
      <c r="B1" s="178" t="s">
        <v>1487</v>
      </c>
      <c r="C1" s="178"/>
      <c r="D1" s="178"/>
      <c r="E1" s="178"/>
      <c r="F1" s="178"/>
      <c r="G1" s="178"/>
      <c r="H1" s="178"/>
      <c r="I1" s="178"/>
      <c r="J1" s="178"/>
      <c r="K1" s="178"/>
    </row>
    <row r="2" spans="1:26" ht="15.6">
      <c r="A2" s="177" t="s">
        <v>0</v>
      </c>
      <c r="B2" s="177" t="s">
        <v>1</v>
      </c>
      <c r="C2" s="177" t="s">
        <v>245</v>
      </c>
      <c r="D2" s="177" t="s">
        <v>854</v>
      </c>
      <c r="E2" s="177" t="s">
        <v>1479</v>
      </c>
      <c r="F2" s="177" t="s">
        <v>246</v>
      </c>
      <c r="G2" s="177" t="s">
        <v>6</v>
      </c>
      <c r="H2" s="177" t="s">
        <v>7</v>
      </c>
      <c r="I2" s="177" t="s">
        <v>247</v>
      </c>
      <c r="J2" s="177"/>
      <c r="K2" s="177"/>
    </row>
    <row r="3" spans="1:26" ht="41.25" customHeight="1">
      <c r="A3" s="177"/>
      <c r="B3" s="177"/>
      <c r="C3" s="177"/>
      <c r="D3" s="177"/>
      <c r="E3" s="177"/>
      <c r="F3" s="177"/>
      <c r="G3" s="177"/>
      <c r="H3" s="177"/>
      <c r="I3" s="34" t="s">
        <v>248</v>
      </c>
      <c r="J3" s="34" t="s">
        <v>249</v>
      </c>
      <c r="K3" s="34" t="s">
        <v>250</v>
      </c>
    </row>
    <row r="4" spans="1:26" ht="25.5" customHeight="1">
      <c r="A4" s="177"/>
      <c r="B4" s="177"/>
      <c r="C4" s="177"/>
      <c r="D4" s="177"/>
      <c r="E4" s="177"/>
      <c r="F4" s="177"/>
      <c r="G4" s="177"/>
      <c r="H4" s="177"/>
      <c r="I4" s="34" t="s">
        <v>340</v>
      </c>
      <c r="J4" s="34" t="s">
        <v>340</v>
      </c>
      <c r="K4" s="34" t="s">
        <v>340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1.2">
      <c r="A5" s="33">
        <v>1</v>
      </c>
      <c r="B5" s="35" t="s">
        <v>1431</v>
      </c>
      <c r="C5" s="32" t="s">
        <v>1432</v>
      </c>
      <c r="D5" s="33" t="s">
        <v>1433</v>
      </c>
      <c r="E5" s="33" t="s">
        <v>1434</v>
      </c>
      <c r="F5" s="33">
        <v>2023</v>
      </c>
      <c r="G5" s="33">
        <v>100</v>
      </c>
      <c r="H5" s="33" t="s">
        <v>12</v>
      </c>
      <c r="I5" s="95" t="s">
        <v>1480</v>
      </c>
      <c r="J5" s="95" t="s">
        <v>1481</v>
      </c>
      <c r="K5" s="96">
        <v>8969.99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46.8">
      <c r="A6" s="33">
        <v>2</v>
      </c>
      <c r="B6" s="35" t="s">
        <v>1482</v>
      </c>
      <c r="C6" s="35" t="s">
        <v>1435</v>
      </c>
      <c r="D6" s="33" t="s">
        <v>1436</v>
      </c>
      <c r="E6" s="35" t="s">
        <v>1437</v>
      </c>
      <c r="F6" s="33">
        <v>2023</v>
      </c>
      <c r="G6" s="33">
        <v>98.5</v>
      </c>
      <c r="H6" s="33" t="s">
        <v>95</v>
      </c>
      <c r="I6" s="95" t="s">
        <v>1483</v>
      </c>
      <c r="J6" s="97">
        <v>49519.728000000003</v>
      </c>
      <c r="K6" s="97">
        <v>137721.79699999999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6.8">
      <c r="A7" s="33">
        <v>3</v>
      </c>
      <c r="B7" s="35" t="s">
        <v>1484</v>
      </c>
      <c r="C7" s="33" t="s">
        <v>1438</v>
      </c>
      <c r="D7" s="33" t="s">
        <v>1439</v>
      </c>
      <c r="E7" s="33" t="s">
        <v>1439</v>
      </c>
      <c r="F7" s="33">
        <v>2023</v>
      </c>
      <c r="G7" s="33">
        <v>72</v>
      </c>
      <c r="H7" s="33" t="s">
        <v>27</v>
      </c>
      <c r="I7" s="95" t="s">
        <v>1485</v>
      </c>
      <c r="J7" s="95">
        <v>995.91</v>
      </c>
      <c r="K7" s="95">
        <v>995.91</v>
      </c>
    </row>
    <row r="8" spans="1:26" ht="46.8">
      <c r="A8" s="33">
        <v>4</v>
      </c>
      <c r="B8" s="35" t="s">
        <v>1440</v>
      </c>
      <c r="C8" s="33" t="s">
        <v>1441</v>
      </c>
      <c r="D8" s="33" t="s">
        <v>1442</v>
      </c>
      <c r="E8" s="33" t="s">
        <v>1442</v>
      </c>
      <c r="F8" s="33">
        <v>2023</v>
      </c>
      <c r="G8" s="33">
        <v>102.44</v>
      </c>
      <c r="H8" s="33" t="s">
        <v>12</v>
      </c>
      <c r="I8" s="95" t="s">
        <v>1443</v>
      </c>
      <c r="J8" s="97">
        <v>21434.77</v>
      </c>
      <c r="K8" s="97">
        <v>18355.43</v>
      </c>
    </row>
    <row r="9" spans="1:26" ht="46.8">
      <c r="A9" s="33">
        <v>5</v>
      </c>
      <c r="B9" s="35" t="s">
        <v>1486</v>
      </c>
      <c r="C9" s="33" t="s">
        <v>1444</v>
      </c>
      <c r="D9" s="33" t="s">
        <v>1445</v>
      </c>
      <c r="E9" s="33" t="s">
        <v>1446</v>
      </c>
      <c r="F9" s="33">
        <v>2023</v>
      </c>
      <c r="G9" s="33">
        <v>90</v>
      </c>
      <c r="H9" s="33" t="s">
        <v>12</v>
      </c>
      <c r="I9" s="97">
        <v>25267.16</v>
      </c>
      <c r="J9" s="97">
        <v>12000</v>
      </c>
      <c r="K9" s="97">
        <v>13267.16</v>
      </c>
    </row>
    <row r="10" spans="1:26" ht="102.75" customHeight="1">
      <c r="A10" s="33">
        <v>6</v>
      </c>
      <c r="B10" s="35" t="s">
        <v>1447</v>
      </c>
      <c r="C10" s="35" t="s">
        <v>1448</v>
      </c>
      <c r="D10" s="33" t="s">
        <v>1449</v>
      </c>
      <c r="E10" s="33" t="s">
        <v>1450</v>
      </c>
      <c r="F10" s="33">
        <v>2023</v>
      </c>
      <c r="G10" s="33">
        <v>118</v>
      </c>
      <c r="H10" s="33" t="s">
        <v>12</v>
      </c>
      <c r="I10" s="97">
        <v>28750</v>
      </c>
      <c r="J10" s="97">
        <v>22500</v>
      </c>
      <c r="K10" s="97">
        <v>6250</v>
      </c>
    </row>
  </sheetData>
  <mergeCells count="10">
    <mergeCell ref="G2:G4"/>
    <mergeCell ref="H2:H4"/>
    <mergeCell ref="I2:K2"/>
    <mergeCell ref="B1:K1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ПАСПОРТ НАБОРУ ДАНИХ</vt:lpstr>
      <vt:lpstr>2007-2011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i5</dc:creator>
  <cp:lastModifiedBy>MM</cp:lastModifiedBy>
  <dcterms:created xsi:type="dcterms:W3CDTF">2021-06-30T10:10:35Z</dcterms:created>
  <dcterms:modified xsi:type="dcterms:W3CDTF">2023-04-20T20:47:18Z</dcterms:modified>
</cp:coreProperties>
</file>